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471530\Documents\2020_0191_Sušice\EXPORT\reexport 1\"/>
    </mc:Choice>
  </mc:AlternateContent>
  <bookViews>
    <workbookView xWindow="0" yWindow="0" windowWidth="0" windowHeight="0"/>
  </bookViews>
  <sheets>
    <sheet name="Rekapitulace stavby" sheetId="1" r:id="rId1"/>
    <sheet name="SO 001 - DEMOLICE" sheetId="2" r:id="rId2"/>
    <sheet name="SO 002 - PŘÍPRAVA STAVENIŠTĚ" sheetId="3" r:id="rId3"/>
    <sheet name="SO 101 - POZEMNÍ KOMUNIKACE" sheetId="4" r:id="rId4"/>
    <sheet name="SO 801 - HTÚ" sheetId="5" r:id="rId5"/>
    <sheet name="SO 802 - VEGETAČNÍ ÚPRAVY..." sheetId="6" r:id="rId6"/>
    <sheet name="SO 000 - Vedlejší rozpočt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001 - DEMOLICE'!$C$86:$K$307</definedName>
    <definedName name="_xlnm.Print_Area" localSheetId="1">'SO 001 - DEMOLICE'!$C$4:$J$39,'SO 001 - DEMOLICE'!$C$45:$J$68,'SO 001 - DEMOLICE'!$C$74:$K$307</definedName>
    <definedName name="_xlnm.Print_Titles" localSheetId="1">'SO 001 - DEMOLICE'!$86:$86</definedName>
    <definedName name="_xlnm._FilterDatabase" localSheetId="2" hidden="1">'SO 002 - PŘÍPRAVA STAVENIŠTĚ'!$C$80:$K$119</definedName>
    <definedName name="_xlnm.Print_Area" localSheetId="2">'SO 002 - PŘÍPRAVA STAVENIŠTĚ'!$C$4:$J$39,'SO 002 - PŘÍPRAVA STAVENIŠTĚ'!$C$45:$J$62,'SO 002 - PŘÍPRAVA STAVENIŠTĚ'!$C$68:$K$119</definedName>
    <definedName name="_xlnm.Print_Titles" localSheetId="2">'SO 002 - PŘÍPRAVA STAVENIŠTĚ'!$80:$80</definedName>
    <definedName name="_xlnm._FilterDatabase" localSheetId="3" hidden="1">'SO 101 - POZEMNÍ KOMUNIKACE'!$C$89:$K$900</definedName>
    <definedName name="_xlnm.Print_Area" localSheetId="3">'SO 101 - POZEMNÍ KOMUNIKACE'!$C$4:$J$39,'SO 101 - POZEMNÍ KOMUNIKACE'!$C$45:$J$71,'SO 101 - POZEMNÍ KOMUNIKACE'!$C$77:$K$900</definedName>
    <definedName name="_xlnm.Print_Titles" localSheetId="3">'SO 101 - POZEMNÍ KOMUNIKACE'!$89:$89</definedName>
    <definedName name="_xlnm._FilterDatabase" localSheetId="4" hidden="1">'SO 801 - HTÚ'!$C$80:$K$134</definedName>
    <definedName name="_xlnm.Print_Area" localSheetId="4">'SO 801 - HTÚ'!$C$4:$J$39,'SO 801 - HTÚ'!$C$45:$J$62,'SO 801 - HTÚ'!$C$68:$K$134</definedName>
    <definedName name="_xlnm.Print_Titles" localSheetId="4">'SO 801 - HTÚ'!$80:$80</definedName>
    <definedName name="_xlnm._FilterDatabase" localSheetId="5" hidden="1">'SO 802 - VEGETAČNÍ ÚPRAVY...'!$C$80:$K$210</definedName>
    <definedName name="_xlnm.Print_Area" localSheetId="5">'SO 802 - VEGETAČNÍ ÚPRAVY...'!$C$4:$J$39,'SO 802 - VEGETAČNÍ ÚPRAVY...'!$C$45:$J$62,'SO 802 - VEGETAČNÍ ÚPRAVY...'!$C$68:$K$210</definedName>
    <definedName name="_xlnm.Print_Titles" localSheetId="5">'SO 802 - VEGETAČNÍ ÚPRAVY...'!$80:$80</definedName>
    <definedName name="_xlnm._FilterDatabase" localSheetId="6" hidden="1">'SO 000 - Vedlejší rozpočt...'!$C$83:$K$163</definedName>
    <definedName name="_xlnm.Print_Area" localSheetId="6">'SO 000 - Vedlejší rozpočt...'!$C$4:$J$39,'SO 000 - Vedlejší rozpočt...'!$C$45:$J$65,'SO 000 - Vedlejší rozpočt...'!$C$71:$K$163</definedName>
    <definedName name="_xlnm.Print_Titles" localSheetId="6">'SO 000 - Vedlejší rozpočt...'!$83:$83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59"/>
  <c r="BH159"/>
  <c r="BG159"/>
  <c r="BF159"/>
  <c r="T159"/>
  <c r="T158"/>
  <c r="R159"/>
  <c r="R158"/>
  <c r="P159"/>
  <c r="P158"/>
  <c r="BI154"/>
  <c r="BH154"/>
  <c r="BG154"/>
  <c r="BF154"/>
  <c r="T154"/>
  <c r="R154"/>
  <c r="P154"/>
  <c r="BI146"/>
  <c r="BH146"/>
  <c r="BG146"/>
  <c r="BF146"/>
  <c r="T146"/>
  <c r="R146"/>
  <c r="P146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6" r="J37"/>
  <c r="J36"/>
  <c i="1" r="AY59"/>
  <c i="6" r="J35"/>
  <c i="1" r="AX59"/>
  <c i="6"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5" r="J37"/>
  <c r="J36"/>
  <c i="1" r="AY58"/>
  <c i="5" r="J35"/>
  <c i="1" r="AX58"/>
  <c i="5"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08"/>
  <c r="BH108"/>
  <c r="BG108"/>
  <c r="BF108"/>
  <c r="T108"/>
  <c r="R108"/>
  <c r="P108"/>
  <c r="BI96"/>
  <c r="BH96"/>
  <c r="BG96"/>
  <c r="BF96"/>
  <c r="T96"/>
  <c r="R96"/>
  <c r="P9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48"/>
  <c i="4" r="J37"/>
  <c r="J36"/>
  <c i="1" r="AY57"/>
  <c i="4" r="J35"/>
  <c i="1" r="AX57"/>
  <c i="4" r="BI897"/>
  <c r="BH897"/>
  <c r="BG897"/>
  <c r="BF897"/>
  <c r="T897"/>
  <c r="R897"/>
  <c r="P897"/>
  <c r="BI892"/>
  <c r="BH892"/>
  <c r="BG892"/>
  <c r="BF892"/>
  <c r="T892"/>
  <c r="R892"/>
  <c r="P892"/>
  <c r="BI888"/>
  <c r="BH888"/>
  <c r="BG888"/>
  <c r="BF888"/>
  <c r="T888"/>
  <c r="R888"/>
  <c r="P888"/>
  <c r="BI883"/>
  <c r="BH883"/>
  <c r="BG883"/>
  <c r="BF883"/>
  <c r="T883"/>
  <c r="R883"/>
  <c r="P883"/>
  <c r="BI879"/>
  <c r="BH879"/>
  <c r="BG879"/>
  <c r="BF879"/>
  <c r="T879"/>
  <c r="R879"/>
  <c r="P879"/>
  <c r="BI874"/>
  <c r="BH874"/>
  <c r="BG874"/>
  <c r="BF874"/>
  <c r="T874"/>
  <c r="R874"/>
  <c r="P874"/>
  <c r="BI866"/>
  <c r="BH866"/>
  <c r="BG866"/>
  <c r="BF866"/>
  <c r="T866"/>
  <c r="R866"/>
  <c r="P866"/>
  <c r="BI861"/>
  <c r="BH861"/>
  <c r="BG861"/>
  <c r="BF861"/>
  <c r="T861"/>
  <c r="R861"/>
  <c r="P861"/>
  <c r="BI855"/>
  <c r="BH855"/>
  <c r="BG855"/>
  <c r="BF855"/>
  <c r="T855"/>
  <c r="R855"/>
  <c r="P855"/>
  <c r="BI848"/>
  <c r="BH848"/>
  <c r="BG848"/>
  <c r="BF848"/>
  <c r="T848"/>
  <c r="R848"/>
  <c r="P848"/>
  <c r="BI842"/>
  <c r="BH842"/>
  <c r="BG842"/>
  <c r="BF842"/>
  <c r="T842"/>
  <c r="R842"/>
  <c r="P842"/>
  <c r="BI837"/>
  <c r="BH837"/>
  <c r="BG837"/>
  <c r="BF837"/>
  <c r="T837"/>
  <c r="R837"/>
  <c r="P837"/>
  <c r="BI830"/>
  <c r="BH830"/>
  <c r="BG830"/>
  <c r="BF830"/>
  <c r="T830"/>
  <c r="R830"/>
  <c r="P830"/>
  <c r="BI823"/>
  <c r="BH823"/>
  <c r="BG823"/>
  <c r="BF823"/>
  <c r="T823"/>
  <c r="R823"/>
  <c r="P823"/>
  <c r="BI820"/>
  <c r="BH820"/>
  <c r="BG820"/>
  <c r="BF820"/>
  <c r="T820"/>
  <c r="R820"/>
  <c r="P820"/>
  <c r="BI814"/>
  <c r="BH814"/>
  <c r="BG814"/>
  <c r="BF814"/>
  <c r="T814"/>
  <c r="R814"/>
  <c r="P814"/>
  <c r="BI808"/>
  <c r="BH808"/>
  <c r="BG808"/>
  <c r="BF808"/>
  <c r="T808"/>
  <c r="R808"/>
  <c r="P808"/>
  <c r="BI803"/>
  <c r="BH803"/>
  <c r="BG803"/>
  <c r="BF803"/>
  <c r="T803"/>
  <c r="R803"/>
  <c r="P803"/>
  <c r="BI797"/>
  <c r="BH797"/>
  <c r="BG797"/>
  <c r="BF797"/>
  <c r="T797"/>
  <c r="R797"/>
  <c r="P797"/>
  <c r="BI792"/>
  <c r="BH792"/>
  <c r="BG792"/>
  <c r="BF792"/>
  <c r="T792"/>
  <c r="R792"/>
  <c r="P792"/>
  <c r="BI789"/>
  <c r="BH789"/>
  <c r="BG789"/>
  <c r="BF789"/>
  <c r="T789"/>
  <c r="R789"/>
  <c r="P789"/>
  <c r="BI784"/>
  <c r="BH784"/>
  <c r="BG784"/>
  <c r="BF784"/>
  <c r="T784"/>
  <c r="R784"/>
  <c r="P784"/>
  <c r="BI779"/>
  <c r="BH779"/>
  <c r="BG779"/>
  <c r="BF779"/>
  <c r="T779"/>
  <c r="R779"/>
  <c r="P779"/>
  <c r="BI774"/>
  <c r="BH774"/>
  <c r="BG774"/>
  <c r="BF774"/>
  <c r="T774"/>
  <c r="R774"/>
  <c r="P774"/>
  <c r="BI769"/>
  <c r="BH769"/>
  <c r="BG769"/>
  <c r="BF769"/>
  <c r="T769"/>
  <c r="R769"/>
  <c r="P769"/>
  <c r="BI764"/>
  <c r="BH764"/>
  <c r="BG764"/>
  <c r="BF764"/>
  <c r="T764"/>
  <c r="R764"/>
  <c r="P764"/>
  <c r="BI759"/>
  <c r="BH759"/>
  <c r="BG759"/>
  <c r="BF759"/>
  <c r="T759"/>
  <c r="R759"/>
  <c r="P759"/>
  <c r="BI755"/>
  <c r="BH755"/>
  <c r="BG755"/>
  <c r="BF755"/>
  <c r="T755"/>
  <c r="R755"/>
  <c r="P755"/>
  <c r="BI750"/>
  <c r="BH750"/>
  <c r="BG750"/>
  <c r="BF750"/>
  <c r="T750"/>
  <c r="R750"/>
  <c r="P750"/>
  <c r="BI744"/>
  <c r="BH744"/>
  <c r="BG744"/>
  <c r="BF744"/>
  <c r="T744"/>
  <c r="R744"/>
  <c r="P744"/>
  <c r="BI738"/>
  <c r="BH738"/>
  <c r="BG738"/>
  <c r="BF738"/>
  <c r="T738"/>
  <c r="R738"/>
  <c r="P738"/>
  <c r="BI732"/>
  <c r="BH732"/>
  <c r="BG732"/>
  <c r="BF732"/>
  <c r="T732"/>
  <c r="R732"/>
  <c r="P732"/>
  <c r="BI727"/>
  <c r="BH727"/>
  <c r="BG727"/>
  <c r="BF727"/>
  <c r="T727"/>
  <c r="R727"/>
  <c r="P727"/>
  <c r="BI721"/>
  <c r="BH721"/>
  <c r="BG721"/>
  <c r="BF721"/>
  <c r="T721"/>
  <c r="R721"/>
  <c r="P721"/>
  <c r="BI711"/>
  <c r="BH711"/>
  <c r="BG711"/>
  <c r="BF711"/>
  <c r="T711"/>
  <c r="R711"/>
  <c r="P711"/>
  <c r="BI703"/>
  <c r="BH703"/>
  <c r="BG703"/>
  <c r="BF703"/>
  <c r="T703"/>
  <c r="R703"/>
  <c r="P703"/>
  <c r="BI694"/>
  <c r="BH694"/>
  <c r="BG694"/>
  <c r="BF694"/>
  <c r="T694"/>
  <c r="R694"/>
  <c r="P694"/>
  <c r="BI689"/>
  <c r="BH689"/>
  <c r="BG689"/>
  <c r="BF689"/>
  <c r="T689"/>
  <c r="R689"/>
  <c r="P689"/>
  <c r="BI684"/>
  <c r="BH684"/>
  <c r="BG684"/>
  <c r="BF684"/>
  <c r="T684"/>
  <c r="R684"/>
  <c r="P684"/>
  <c r="BI679"/>
  <c r="BH679"/>
  <c r="BG679"/>
  <c r="BF679"/>
  <c r="T679"/>
  <c r="R679"/>
  <c r="P679"/>
  <c r="BI674"/>
  <c r="BH674"/>
  <c r="BG674"/>
  <c r="BF674"/>
  <c r="T674"/>
  <c r="R674"/>
  <c r="P674"/>
  <c r="BI669"/>
  <c r="BH669"/>
  <c r="BG669"/>
  <c r="BF669"/>
  <c r="T669"/>
  <c r="R669"/>
  <c r="P669"/>
  <c r="BI667"/>
  <c r="BH667"/>
  <c r="BG667"/>
  <c r="BF667"/>
  <c r="T667"/>
  <c r="R667"/>
  <c r="P667"/>
  <c r="BI657"/>
  <c r="BH657"/>
  <c r="BG657"/>
  <c r="BF657"/>
  <c r="T657"/>
  <c r="R657"/>
  <c r="P657"/>
  <c r="BI652"/>
  <c r="BH652"/>
  <c r="BG652"/>
  <c r="BF652"/>
  <c r="T652"/>
  <c r="R652"/>
  <c r="P652"/>
  <c r="BI649"/>
  <c r="BH649"/>
  <c r="BG649"/>
  <c r="BF649"/>
  <c r="T649"/>
  <c r="R649"/>
  <c r="P649"/>
  <c r="BI641"/>
  <c r="BH641"/>
  <c r="BG641"/>
  <c r="BF641"/>
  <c r="T641"/>
  <c r="R641"/>
  <c r="P641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5"/>
  <c r="BH605"/>
  <c r="BG605"/>
  <c r="BF605"/>
  <c r="T605"/>
  <c r="R605"/>
  <c r="P605"/>
  <c r="BI601"/>
  <c r="BH601"/>
  <c r="BG601"/>
  <c r="BF601"/>
  <c r="T601"/>
  <c r="R601"/>
  <c r="P601"/>
  <c r="BI595"/>
  <c r="BH595"/>
  <c r="BG595"/>
  <c r="BF595"/>
  <c r="T595"/>
  <c r="R595"/>
  <c r="P595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3"/>
  <c r="BH573"/>
  <c r="BG573"/>
  <c r="BF573"/>
  <c r="T573"/>
  <c r="R573"/>
  <c r="P573"/>
  <c r="BI569"/>
  <c r="BH569"/>
  <c r="BG569"/>
  <c r="BF569"/>
  <c r="T569"/>
  <c r="R569"/>
  <c r="P569"/>
  <c r="BI561"/>
  <c r="BH561"/>
  <c r="BG561"/>
  <c r="BF561"/>
  <c r="T561"/>
  <c r="R561"/>
  <c r="P561"/>
  <c r="BI557"/>
  <c r="BH557"/>
  <c r="BG557"/>
  <c r="BF557"/>
  <c r="T557"/>
  <c r="R557"/>
  <c r="P557"/>
  <c r="BI551"/>
  <c r="BH551"/>
  <c r="BG551"/>
  <c r="BF551"/>
  <c r="T551"/>
  <c r="R551"/>
  <c r="P551"/>
  <c r="BI547"/>
  <c r="BH547"/>
  <c r="BG547"/>
  <c r="BF547"/>
  <c r="T547"/>
  <c r="R547"/>
  <c r="P547"/>
  <c r="BI542"/>
  <c r="BH542"/>
  <c r="BG542"/>
  <c r="BF542"/>
  <c r="T542"/>
  <c r="R542"/>
  <c r="P542"/>
  <c r="BI538"/>
  <c r="BH538"/>
  <c r="BG538"/>
  <c r="BF538"/>
  <c r="T538"/>
  <c r="R538"/>
  <c r="P538"/>
  <c r="BI533"/>
  <c r="BH533"/>
  <c r="BG533"/>
  <c r="BF533"/>
  <c r="T533"/>
  <c r="R533"/>
  <c r="P533"/>
  <c r="BI529"/>
  <c r="BH529"/>
  <c r="BG529"/>
  <c r="BF529"/>
  <c r="T529"/>
  <c r="R529"/>
  <c r="P529"/>
  <c r="BI524"/>
  <c r="BH524"/>
  <c r="BG524"/>
  <c r="BF524"/>
  <c r="T524"/>
  <c r="R524"/>
  <c r="P524"/>
  <c r="BI517"/>
  <c r="BH517"/>
  <c r="BG517"/>
  <c r="BF517"/>
  <c r="T517"/>
  <c r="R517"/>
  <c r="P517"/>
  <c r="BI513"/>
  <c r="BH513"/>
  <c r="BG513"/>
  <c r="BF513"/>
  <c r="T513"/>
  <c r="R513"/>
  <c r="P513"/>
  <c r="BI503"/>
  <c r="BH503"/>
  <c r="BG503"/>
  <c r="BF503"/>
  <c r="T503"/>
  <c r="R503"/>
  <c r="P503"/>
  <c r="BI499"/>
  <c r="BH499"/>
  <c r="BG499"/>
  <c r="BF499"/>
  <c r="T499"/>
  <c r="R499"/>
  <c r="P499"/>
  <c r="BI493"/>
  <c r="BH493"/>
  <c r="BG493"/>
  <c r="BF493"/>
  <c r="T493"/>
  <c r="R493"/>
  <c r="P493"/>
  <c r="BI486"/>
  <c r="BH486"/>
  <c r="BG486"/>
  <c r="BF486"/>
  <c r="T486"/>
  <c r="R486"/>
  <c r="P486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49"/>
  <c r="BH449"/>
  <c r="BG449"/>
  <c r="BF449"/>
  <c r="T449"/>
  <c r="R449"/>
  <c r="P449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10"/>
  <c r="BH410"/>
  <c r="BG410"/>
  <c r="BF410"/>
  <c r="T410"/>
  <c r="R410"/>
  <c r="P410"/>
  <c r="BI402"/>
  <c r="BH402"/>
  <c r="BG402"/>
  <c r="BF402"/>
  <c r="T402"/>
  <c r="R402"/>
  <c r="P402"/>
  <c r="BI392"/>
  <c r="BH392"/>
  <c r="BG392"/>
  <c r="BF392"/>
  <c r="T392"/>
  <c r="R392"/>
  <c r="P392"/>
  <c r="BI378"/>
  <c r="BH378"/>
  <c r="BG378"/>
  <c r="BF378"/>
  <c r="T378"/>
  <c r="R378"/>
  <c r="P378"/>
  <c r="BI370"/>
  <c r="BH370"/>
  <c r="BG370"/>
  <c r="BF370"/>
  <c r="T370"/>
  <c r="R370"/>
  <c r="P370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1"/>
  <c r="BH341"/>
  <c r="BG341"/>
  <c r="BF341"/>
  <c r="T341"/>
  <c r="R341"/>
  <c r="P341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309"/>
  <c r="BH309"/>
  <c r="BG309"/>
  <c r="BF309"/>
  <c r="T309"/>
  <c r="R309"/>
  <c r="P309"/>
  <c r="BI298"/>
  <c r="BH298"/>
  <c r="BG298"/>
  <c r="BF298"/>
  <c r="T298"/>
  <c r="R298"/>
  <c r="P298"/>
  <c r="BI293"/>
  <c r="BH293"/>
  <c r="BG293"/>
  <c r="BF293"/>
  <c r="T293"/>
  <c r="R293"/>
  <c r="P293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68"/>
  <c r="BH168"/>
  <c r="BG168"/>
  <c r="BF168"/>
  <c r="T168"/>
  <c r="R168"/>
  <c r="P168"/>
  <c r="BI163"/>
  <c r="BH163"/>
  <c r="BG163"/>
  <c r="BF163"/>
  <c r="T163"/>
  <c r="R163"/>
  <c r="P163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25"/>
  <c r="BH125"/>
  <c r="BG125"/>
  <c r="BF125"/>
  <c r="T125"/>
  <c r="R125"/>
  <c r="P125"/>
  <c r="BI118"/>
  <c r="BH118"/>
  <c r="BG118"/>
  <c r="BF118"/>
  <c r="T118"/>
  <c r="R118"/>
  <c r="P118"/>
  <c r="BI112"/>
  <c r="BH112"/>
  <c r="BG112"/>
  <c r="BF112"/>
  <c r="T112"/>
  <c r="R112"/>
  <c r="P112"/>
  <c r="BI104"/>
  <c r="BH104"/>
  <c r="BG104"/>
  <c r="BF104"/>
  <c r="T104"/>
  <c r="R104"/>
  <c r="P104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52"/>
  <c r="E7"/>
  <c r="E80"/>
  <c i="3" r="J37"/>
  <c r="J36"/>
  <c i="1" r="AY56"/>
  <c i="3" r="J35"/>
  <c i="1" r="AX56"/>
  <c i="3"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2" r="J37"/>
  <c r="J36"/>
  <c i="1" r="AY55"/>
  <c i="2" r="J35"/>
  <c i="1" r="AX55"/>
  <c i="2" r="BI303"/>
  <c r="BH303"/>
  <c r="BG303"/>
  <c r="BF303"/>
  <c r="T303"/>
  <c r="T302"/>
  <c r="R303"/>
  <c r="R302"/>
  <c r="P303"/>
  <c r="P302"/>
  <c r="BI297"/>
  <c r="BH297"/>
  <c r="BG297"/>
  <c r="BF297"/>
  <c r="T297"/>
  <c r="T296"/>
  <c r="R297"/>
  <c r="R296"/>
  <c r="P297"/>
  <c r="P296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3"/>
  <c r="BH273"/>
  <c r="BG273"/>
  <c r="BF273"/>
  <c r="T273"/>
  <c r="R273"/>
  <c r="P273"/>
  <c r="BI266"/>
  <c r="BH266"/>
  <c r="BG266"/>
  <c r="BF266"/>
  <c r="T266"/>
  <c r="R266"/>
  <c r="P266"/>
  <c r="BI260"/>
  <c r="BH260"/>
  <c r="BG260"/>
  <c r="BF260"/>
  <c r="T260"/>
  <c r="R260"/>
  <c r="P260"/>
  <c r="BI249"/>
  <c r="BH249"/>
  <c r="BG249"/>
  <c r="BF249"/>
  <c r="T249"/>
  <c r="R249"/>
  <c r="P249"/>
  <c r="BI243"/>
  <c r="BH243"/>
  <c r="BG243"/>
  <c r="BF243"/>
  <c r="T243"/>
  <c r="R243"/>
  <c r="P243"/>
  <c r="BI237"/>
  <c r="BH237"/>
  <c r="BG237"/>
  <c r="BF237"/>
  <c r="T237"/>
  <c r="R237"/>
  <c r="P237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89"/>
  <c r="BH189"/>
  <c r="BG189"/>
  <c r="BF189"/>
  <c r="T189"/>
  <c r="R189"/>
  <c r="P189"/>
  <c r="BI183"/>
  <c r="BH183"/>
  <c r="BG183"/>
  <c r="BF183"/>
  <c r="T183"/>
  <c r="R183"/>
  <c r="P183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6"/>
  <c r="BH116"/>
  <c r="BG116"/>
  <c r="BF116"/>
  <c r="T116"/>
  <c r="R116"/>
  <c r="P116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52"/>
  <c r="E7"/>
  <c r="E77"/>
  <c i="1" r="L50"/>
  <c r="AM50"/>
  <c r="AM49"/>
  <c r="L49"/>
  <c r="AM47"/>
  <c r="L47"/>
  <c r="L45"/>
  <c r="L44"/>
  <c i="2" r="J297"/>
  <c r="J292"/>
  <c r="J282"/>
  <c r="J266"/>
  <c r="J228"/>
  <c r="BK210"/>
  <c r="BK173"/>
  <c r="BK123"/>
  <c r="J243"/>
  <c r="J196"/>
  <c r="BK158"/>
  <c r="BK116"/>
  <c r="BK201"/>
  <c r="J136"/>
  <c r="BK101"/>
  <c r="J201"/>
  <c r="J158"/>
  <c r="BK90"/>
  <c i="3" r="BK95"/>
  <c r="BK100"/>
  <c r="BK110"/>
  <c i="4" r="J897"/>
  <c r="BK879"/>
  <c r="J855"/>
  <c r="BK792"/>
  <c r="BK769"/>
  <c r="BK684"/>
  <c r="BK626"/>
  <c r="BK569"/>
  <c r="BK524"/>
  <c r="BK435"/>
  <c r="J402"/>
  <c r="J293"/>
  <c r="BK195"/>
  <c r="J163"/>
  <c r="BK892"/>
  <c r="J874"/>
  <c r="J842"/>
  <c r="J823"/>
  <c r="J792"/>
  <c r="BK738"/>
  <c r="BK689"/>
  <c r="J657"/>
  <c r="J629"/>
  <c r="J569"/>
  <c r="J542"/>
  <c r="J435"/>
  <c r="BK332"/>
  <c r="BK275"/>
  <c r="BK240"/>
  <c r="J153"/>
  <c r="J93"/>
  <c r="BK764"/>
  <c r="BK657"/>
  <c r="J460"/>
  <c r="J327"/>
  <c r="BK205"/>
  <c r="BK629"/>
  <c r="J547"/>
  <c r="J378"/>
  <c r="BK236"/>
  <c i="5" r="J130"/>
  <c i="6" r="J206"/>
  <c r="BK144"/>
  <c r="BK157"/>
  <c r="J84"/>
  <c r="BK129"/>
  <c i="7" r="BK154"/>
  <c i="2" r="J303"/>
  <c r="BK260"/>
  <c r="J143"/>
  <c r="J189"/>
  <c i="1" r="AS54"/>
  <c i="4" r="J797"/>
  <c r="BK694"/>
  <c r="BK611"/>
  <c r="BK503"/>
  <c r="J270"/>
  <c r="BK888"/>
  <c r="J789"/>
  <c r="J669"/>
  <c r="J595"/>
  <c r="BK460"/>
  <c r="BK293"/>
  <c r="BK231"/>
  <c r="BK147"/>
  <c r="J814"/>
  <c r="BK721"/>
  <c r="BK652"/>
  <c r="BK337"/>
  <c r="J216"/>
  <c r="J626"/>
  <c r="J551"/>
  <c r="BK364"/>
  <c r="BK216"/>
  <c i="5" r="BK120"/>
  <c i="6" r="J193"/>
  <c r="BK90"/>
  <c r="BK139"/>
  <c r="J183"/>
  <c r="J108"/>
  <c i="7" r="BK129"/>
  <c r="J92"/>
  <c r="BK92"/>
  <c i="2" r="BK282"/>
  <c r="J207"/>
  <c r="J249"/>
  <c r="J129"/>
  <c r="BK108"/>
  <c r="BK148"/>
  <c i="3" r="J89"/>
  <c i="4" r="J888"/>
  <c r="BK803"/>
  <c r="BK703"/>
  <c r="J620"/>
  <c r="J513"/>
  <c r="BK320"/>
  <c r="J175"/>
  <c r="BK861"/>
  <c r="BK779"/>
  <c r="BK667"/>
  <c r="J581"/>
  <c r="BK465"/>
  <c r="BK327"/>
  <c r="BK250"/>
  <c r="J104"/>
  <c r="BK774"/>
  <c r="J674"/>
  <c r="BK449"/>
  <c r="J309"/>
  <c r="BK220"/>
  <c r="BK635"/>
  <c r="BK585"/>
  <c r="J465"/>
  <c r="J332"/>
  <c r="J168"/>
  <c i="5" r="BK130"/>
  <c i="6" r="BK183"/>
  <c r="J99"/>
  <c r="J129"/>
  <c r="BK188"/>
  <c r="J117"/>
  <c i="7" r="BK108"/>
  <c r="J98"/>
  <c r="BK118"/>
  <c i="2" r="J273"/>
  <c r="BK189"/>
  <c r="BK222"/>
  <c r="J101"/>
  <c r="BK129"/>
  <c r="J153"/>
  <c i="3" r="J110"/>
  <c i="4" r="BK874"/>
  <c r="J779"/>
  <c r="J689"/>
  <c r="J561"/>
  <c r="BK392"/>
  <c r="BK183"/>
  <c r="BK866"/>
  <c r="J784"/>
  <c r="BK674"/>
  <c r="J601"/>
  <c r="J470"/>
  <c r="J370"/>
  <c r="BK245"/>
  <c r="BK163"/>
  <c r="J112"/>
  <c r="BK830"/>
  <c r="BK808"/>
  <c r="BK750"/>
  <c r="J711"/>
  <c r="BK679"/>
  <c r="BK589"/>
  <c r="J533"/>
  <c r="J354"/>
  <c r="J314"/>
  <c r="BK200"/>
  <c r="J623"/>
  <c r="BK557"/>
  <c r="J410"/>
  <c r="BK280"/>
  <c r="BK112"/>
  <c i="5" r="J84"/>
  <c i="6" r="J149"/>
  <c r="J94"/>
  <c r="BK94"/>
  <c r="BK165"/>
  <c i="7" r="BK124"/>
  <c r="J108"/>
  <c r="J129"/>
  <c i="4" r="BK823"/>
  <c r="J721"/>
  <c r="J667"/>
  <c r="BK601"/>
  <c r="J250"/>
  <c r="J769"/>
  <c r="BK605"/>
  <c r="BK475"/>
  <c r="BK359"/>
  <c r="BK255"/>
  <c r="J118"/>
  <c r="BK820"/>
  <c r="J694"/>
  <c r="BK538"/>
  <c r="J364"/>
  <c r="J231"/>
  <c r="J649"/>
  <c r="BK573"/>
  <c r="J475"/>
  <c r="BK309"/>
  <c r="J140"/>
  <c i="5" r="J108"/>
  <c i="6" r="J178"/>
  <c r="BK173"/>
  <c r="BK108"/>
  <c r="BK160"/>
  <c i="7" r="BK112"/>
  <c r="BK87"/>
  <c i="2" r="BK287"/>
  <c r="BK216"/>
  <c r="BK96"/>
  <c r="J210"/>
  <c r="BK136"/>
  <c i="3" r="J84"/>
  <c r="J95"/>
  <c i="4" r="J866"/>
  <c r="J774"/>
  <c r="BK632"/>
  <c r="J538"/>
  <c r="BK298"/>
  <c r="J147"/>
  <c r="J820"/>
  <c r="J727"/>
  <c r="BK620"/>
  <c r="BK547"/>
  <c r="J424"/>
  <c r="J255"/>
  <c r="BK125"/>
  <c r="BK784"/>
  <c r="J684"/>
  <c r="BK402"/>
  <c r="J275"/>
  <c r="BK153"/>
  <c r="J605"/>
  <c r="BK517"/>
  <c r="BK341"/>
  <c r="BK189"/>
  <c i="5" r="BK108"/>
  <c i="6" r="J173"/>
  <c r="J160"/>
  <c r="BK99"/>
  <c r="BK152"/>
  <c i="7" r="BK141"/>
  <c r="J112"/>
  <c r="J141"/>
  <c i="2" r="BK292"/>
  <c r="BK243"/>
  <c r="J108"/>
  <c r="BK163"/>
  <c r="J216"/>
  <c r="BK207"/>
  <c i="3" r="BK115"/>
  <c r="J105"/>
  <c i="4" r="BK837"/>
  <c r="J732"/>
  <c r="J635"/>
  <c r="J557"/>
  <c r="J280"/>
  <c r="BK897"/>
  <c r="J830"/>
  <c r="J750"/>
  <c r="J632"/>
  <c r="BK513"/>
  <c r="BK354"/>
  <c r="BK226"/>
  <c r="BK133"/>
  <c r="BK797"/>
  <c r="J703"/>
  <c r="J524"/>
  <c r="BK349"/>
  <c r="BK175"/>
  <c r="J611"/>
  <c r="J493"/>
  <c r="BK286"/>
  <c r="BK104"/>
  <c i="5" r="BK96"/>
  <c i="6" r="J170"/>
  <c r="BK170"/>
  <c r="J103"/>
  <c r="J157"/>
  <c i="7" r="J146"/>
  <c r="J118"/>
  <c r="BK159"/>
  <c i="2" r="J287"/>
  <c r="J222"/>
  <c r="J260"/>
  <c r="BK153"/>
  <c r="J173"/>
  <c r="BK196"/>
  <c i="3" r="J100"/>
  <c i="4" r="J892"/>
  <c r="BK814"/>
  <c r="BK727"/>
  <c r="J615"/>
  <c r="BK430"/>
  <c r="J245"/>
  <c r="BK883"/>
  <c r="J808"/>
  <c r="BK649"/>
  <c r="BK561"/>
  <c r="J449"/>
  <c r="J320"/>
  <c r="J220"/>
  <c r="BK486"/>
  <c r="J226"/>
  <c r="J125"/>
  <c r="BK595"/>
  <c r="J486"/>
  <c r="BK314"/>
  <c r="J183"/>
  <c i="5" r="BK125"/>
  <c i="6" r="BK178"/>
  <c r="BK134"/>
  <c r="BK149"/>
  <c r="BK198"/>
  <c r="BK103"/>
  <c i="7" r="J124"/>
  <c r="BK146"/>
  <c i="2" r="J237"/>
  <c i="4" r="J738"/>
  <c r="BK211"/>
  <c r="BK789"/>
  <c r="BK732"/>
  <c r="J503"/>
  <c r="BK270"/>
  <c r="BK140"/>
  <c r="J589"/>
  <c r="J499"/>
  <c r="J195"/>
  <c i="5" r="J120"/>
  <c i="6" r="J188"/>
  <c r="BK117"/>
  <c r="J134"/>
  <c r="BK193"/>
  <c r="J90"/>
  <c i="7" r="BK102"/>
  <c i="2" r="BK273"/>
  <c r="J183"/>
  <c r="BK237"/>
  <c r="J123"/>
  <c r="J163"/>
  <c i="3" r="BK105"/>
  <c r="BK84"/>
  <c i="4" r="J883"/>
  <c r="BK842"/>
  <c r="BK744"/>
  <c r="BK669"/>
  <c r="J573"/>
  <c r="BK410"/>
  <c r="J189"/>
  <c r="BK855"/>
  <c r="J764"/>
  <c r="J641"/>
  <c r="BK499"/>
  <c r="J337"/>
  <c r="J205"/>
  <c r="J98"/>
  <c r="J755"/>
  <c r="BK493"/>
  <c r="BK370"/>
  <c r="J240"/>
  <c r="BK93"/>
  <c r="BK581"/>
  <c r="BK470"/>
  <c r="J298"/>
  <c r="J133"/>
  <c i="5" r="J125"/>
  <c i="6" r="BK124"/>
  <c r="J124"/>
  <c r="J201"/>
  <c r="BK112"/>
  <c i="7" r="BK98"/>
  <c r="J154"/>
  <c i="2" r="BK303"/>
  <c r="BK266"/>
  <c r="J168"/>
  <c r="J90"/>
  <c r="BK143"/>
  <c r="BK168"/>
  <c i="3" r="BK89"/>
  <c i="4" r="J861"/>
  <c r="J759"/>
  <c r="J679"/>
  <c r="J585"/>
  <c r="BK424"/>
  <c r="J236"/>
  <c r="J879"/>
  <c r="J803"/>
  <c r="BK711"/>
  <c r="BK615"/>
  <c r="BK551"/>
  <c r="J430"/>
  <c r="J266"/>
  <c r="BK168"/>
  <c r="J848"/>
  <c r="J744"/>
  <c r="BK542"/>
  <c r="BK378"/>
  <c r="BK261"/>
  <c r="BK118"/>
  <c r="BK533"/>
  <c r="J359"/>
  <c r="J211"/>
  <c i="5" r="J96"/>
  <c i="6" r="BK201"/>
  <c r="J139"/>
  <c r="J152"/>
  <c r="BK206"/>
  <c r="BK84"/>
  <c i="7" r="BK135"/>
  <c r="J135"/>
  <c i="2" r="BK297"/>
  <c r="BK249"/>
  <c r="J148"/>
  <c r="BK183"/>
  <c r="BK228"/>
  <c r="J96"/>
  <c r="J116"/>
  <c i="3" r="J115"/>
  <c i="4" r="BK848"/>
  <c r="BK755"/>
  <c r="J652"/>
  <c r="J517"/>
  <c r="J286"/>
  <c r="BK98"/>
  <c r="J837"/>
  <c r="BK759"/>
  <c r="BK623"/>
  <c r="BK529"/>
  <c r="J341"/>
  <c r="J261"/>
  <c r="J392"/>
  <c r="BK266"/>
  <c r="BK641"/>
  <c r="J529"/>
  <c r="J349"/>
  <c r="J200"/>
  <c i="5" r="BK84"/>
  <c i="6" r="J198"/>
  <c r="J165"/>
  <c r="J112"/>
  <c r="J144"/>
  <c i="7" r="J159"/>
  <c r="J87"/>
  <c r="J102"/>
  <c i="2" l="1" r="T89"/>
  <c r="P142"/>
  <c r="P182"/>
  <c r="R281"/>
  <c r="R280"/>
  <c i="3" r="BK83"/>
  <c r="J83"/>
  <c r="J61"/>
  <c i="4" r="T92"/>
  <c r="R260"/>
  <c r="R326"/>
  <c r="T340"/>
  <c r="BK369"/>
  <c r="J369"/>
  <c r="J65"/>
  <c r="BK588"/>
  <c r="J588"/>
  <c r="J66"/>
  <c r="BK640"/>
  <c r="J640"/>
  <c r="J67"/>
  <c r="BK873"/>
  <c r="J873"/>
  <c r="J70"/>
  <c i="5" r="T83"/>
  <c r="T82"/>
  <c r="T81"/>
  <c i="6" r="BK83"/>
  <c r="J83"/>
  <c r="J61"/>
  <c i="2" r="P89"/>
  <c r="P88"/>
  <c r="T142"/>
  <c r="BK182"/>
  <c r="J182"/>
  <c r="J63"/>
  <c r="BK281"/>
  <c r="J281"/>
  <c r="J65"/>
  <c r="T281"/>
  <c r="T280"/>
  <c i="3" r="P83"/>
  <c r="P82"/>
  <c r="P81"/>
  <c i="1" r="AU56"/>
  <c i="4" r="BK92"/>
  <c r="J92"/>
  <c r="J61"/>
  <c r="BK260"/>
  <c r="J260"/>
  <c r="J62"/>
  <c r="T326"/>
  <c r="P340"/>
  <c r="T369"/>
  <c r="T588"/>
  <c r="P640"/>
  <c r="BK847"/>
  <c r="J847"/>
  <c r="J68"/>
  <c r="P847"/>
  <c r="T873"/>
  <c r="T872"/>
  <c i="5" r="R83"/>
  <c r="R82"/>
  <c r="R81"/>
  <c i="6" r="P83"/>
  <c r="P82"/>
  <c r="P81"/>
  <c i="1" r="AU59"/>
  <c i="7" r="P86"/>
  <c i="2" r="R89"/>
  <c r="T182"/>
  <c i="3" r="R83"/>
  <c r="R82"/>
  <c r="R81"/>
  <c i="4" r="P92"/>
  <c r="T260"/>
  <c r="P326"/>
  <c r="BK340"/>
  <c r="J340"/>
  <c r="J64"/>
  <c r="P369"/>
  <c r="P588"/>
  <c r="T640"/>
  <c r="T847"/>
  <c r="P873"/>
  <c r="P872"/>
  <c i="5" r="BK83"/>
  <c r="J83"/>
  <c r="J61"/>
  <c i="6" r="T83"/>
  <c r="T82"/>
  <c r="T81"/>
  <c i="7" r="T86"/>
  <c i="2" r="BK89"/>
  <c r="J89"/>
  <c r="J61"/>
  <c r="BK142"/>
  <c r="J142"/>
  <c r="J62"/>
  <c r="R142"/>
  <c r="R182"/>
  <c r="P281"/>
  <c r="P280"/>
  <c i="3" r="T83"/>
  <c r="T82"/>
  <c r="T81"/>
  <c i="4" r="R92"/>
  <c r="P260"/>
  <c r="BK326"/>
  <c r="J326"/>
  <c r="J63"/>
  <c r="R340"/>
  <c r="R369"/>
  <c r="R588"/>
  <c r="R640"/>
  <c r="R847"/>
  <c r="R873"/>
  <c r="R872"/>
  <c i="5" r="P83"/>
  <c r="P82"/>
  <c r="P81"/>
  <c i="1" r="AU58"/>
  <c i="6" r="R83"/>
  <c r="R82"/>
  <c r="R81"/>
  <c i="7" r="BK86"/>
  <c r="J86"/>
  <c r="J61"/>
  <c r="R86"/>
  <c r="BK140"/>
  <c r="J140"/>
  <c r="J63"/>
  <c r="P140"/>
  <c r="R140"/>
  <c r="T140"/>
  <c i="2" r="BK296"/>
  <c r="J296"/>
  <c r="J66"/>
  <c r="BK302"/>
  <c r="J302"/>
  <c r="J67"/>
  <c i="7" r="BK134"/>
  <c r="J134"/>
  <c r="J62"/>
  <c r="BK158"/>
  <c r="J158"/>
  <c r="J64"/>
  <c i="6" r="BK82"/>
  <c r="J82"/>
  <c r="J60"/>
  <c i="7" r="E48"/>
  <c r="J78"/>
  <c r="BE87"/>
  <c r="BE112"/>
  <c r="BE124"/>
  <c r="BE141"/>
  <c r="BE154"/>
  <c r="BE159"/>
  <c r="BE98"/>
  <c r="BE102"/>
  <c r="BE108"/>
  <c r="BE118"/>
  <c r="BE129"/>
  <c r="BE146"/>
  <c r="F55"/>
  <c r="BE92"/>
  <c r="BE135"/>
  <c i="6" r="J52"/>
  <c r="BE84"/>
  <c r="E48"/>
  <c r="F55"/>
  <c r="BE149"/>
  <c r="BE160"/>
  <c r="BE188"/>
  <c r="BE206"/>
  <c r="BE90"/>
  <c r="BE94"/>
  <c r="BE108"/>
  <c r="BE124"/>
  <c r="BE144"/>
  <c r="BE157"/>
  <c r="BE165"/>
  <c r="J55"/>
  <c r="BE99"/>
  <c r="BE103"/>
  <c r="BE112"/>
  <c r="BE117"/>
  <c r="BE129"/>
  <c r="BE134"/>
  <c r="BE139"/>
  <c r="BE152"/>
  <c r="BE170"/>
  <c r="BE173"/>
  <c r="BE178"/>
  <c r="BE183"/>
  <c r="BE193"/>
  <c r="BE198"/>
  <c r="BE201"/>
  <c i="4" r="BK91"/>
  <c r="J91"/>
  <c r="J60"/>
  <c i="5" r="E71"/>
  <c r="BE108"/>
  <c r="J55"/>
  <c r="BE84"/>
  <c r="J52"/>
  <c r="F55"/>
  <c r="BE96"/>
  <c r="BE120"/>
  <c r="BE125"/>
  <c r="BE130"/>
  <c i="4" r="J55"/>
  <c r="J84"/>
  <c r="BE93"/>
  <c r="BE118"/>
  <c r="BE140"/>
  <c r="BE153"/>
  <c r="BE200"/>
  <c r="BE226"/>
  <c r="BE231"/>
  <c r="BE240"/>
  <c r="BE270"/>
  <c r="BE320"/>
  <c r="BE337"/>
  <c r="BE349"/>
  <c r="BE354"/>
  <c r="BE378"/>
  <c r="BE424"/>
  <c r="BE435"/>
  <c r="BE449"/>
  <c r="BE499"/>
  <c r="BE503"/>
  <c r="BE561"/>
  <c r="BE569"/>
  <c r="BE573"/>
  <c r="BE601"/>
  <c r="BE615"/>
  <c r="BE620"/>
  <c r="BE626"/>
  <c r="BE632"/>
  <c r="E48"/>
  <c r="F55"/>
  <c r="BE98"/>
  <c r="BE104"/>
  <c r="BE147"/>
  <c r="BE163"/>
  <c r="BE168"/>
  <c r="BE189"/>
  <c r="BE236"/>
  <c r="BE245"/>
  <c r="BE255"/>
  <c r="BE280"/>
  <c r="BE286"/>
  <c r="BE293"/>
  <c r="BE410"/>
  <c r="BE430"/>
  <c r="BE470"/>
  <c r="BE513"/>
  <c r="BE524"/>
  <c r="BE542"/>
  <c r="BE547"/>
  <c r="BE581"/>
  <c r="BE595"/>
  <c r="BE727"/>
  <c r="BE732"/>
  <c r="BE738"/>
  <c r="BE759"/>
  <c r="BE769"/>
  <c r="BE779"/>
  <c r="BE792"/>
  <c r="BE803"/>
  <c r="BE175"/>
  <c r="BE183"/>
  <c r="BE195"/>
  <c r="BE266"/>
  <c r="BE275"/>
  <c r="BE298"/>
  <c r="BE309"/>
  <c r="BE341"/>
  <c r="BE392"/>
  <c r="BE402"/>
  <c r="BE493"/>
  <c r="BE517"/>
  <c r="BE533"/>
  <c r="BE585"/>
  <c r="BE611"/>
  <c r="BE641"/>
  <c r="BE652"/>
  <c r="BE669"/>
  <c r="BE679"/>
  <c r="BE684"/>
  <c r="BE694"/>
  <c r="BE703"/>
  <c r="BE755"/>
  <c r="BE774"/>
  <c r="BE784"/>
  <c r="BE797"/>
  <c r="BE814"/>
  <c r="BE823"/>
  <c r="BE837"/>
  <c r="BE848"/>
  <c r="BE866"/>
  <c r="BE879"/>
  <c r="BE883"/>
  <c r="BE892"/>
  <c r="BE112"/>
  <c r="BE125"/>
  <c r="BE133"/>
  <c r="BE205"/>
  <c r="BE211"/>
  <c r="BE216"/>
  <c r="BE220"/>
  <c r="BE250"/>
  <c r="BE261"/>
  <c r="BE314"/>
  <c r="BE327"/>
  <c r="BE332"/>
  <c r="BE359"/>
  <c r="BE364"/>
  <c r="BE370"/>
  <c r="BE460"/>
  <c r="BE465"/>
  <c r="BE475"/>
  <c r="BE486"/>
  <c r="BE529"/>
  <c r="BE538"/>
  <c r="BE551"/>
  <c r="BE557"/>
  <c r="BE589"/>
  <c r="BE605"/>
  <c r="BE623"/>
  <c r="BE629"/>
  <c r="BE635"/>
  <c r="BE649"/>
  <c r="BE657"/>
  <c r="BE667"/>
  <c r="BE674"/>
  <c r="BE689"/>
  <c r="BE711"/>
  <c r="BE721"/>
  <c r="BE744"/>
  <c r="BE750"/>
  <c r="BE764"/>
  <c r="BE789"/>
  <c r="BE808"/>
  <c r="BE820"/>
  <c r="BE830"/>
  <c r="BE842"/>
  <c r="BE855"/>
  <c r="BE861"/>
  <c r="BE874"/>
  <c r="BE888"/>
  <c r="BE897"/>
  <c i="3" r="E48"/>
  <c r="J52"/>
  <c r="F78"/>
  <c r="BE89"/>
  <c r="BE95"/>
  <c r="BE105"/>
  <c r="BE110"/>
  <c r="BE115"/>
  <c i="2" r="BK88"/>
  <c i="3" r="J55"/>
  <c r="BE84"/>
  <c r="BE100"/>
  <c i="2" r="J55"/>
  <c r="J81"/>
  <c r="BE96"/>
  <c r="BE108"/>
  <c r="BE123"/>
  <c r="BE173"/>
  <c r="F55"/>
  <c r="BE116"/>
  <c r="BE148"/>
  <c r="BE163"/>
  <c r="BE183"/>
  <c r="BE216"/>
  <c r="BE222"/>
  <c r="BE237"/>
  <c r="BE243"/>
  <c r="E48"/>
  <c r="BE90"/>
  <c r="BE101"/>
  <c r="BE136"/>
  <c r="BE143"/>
  <c r="BE168"/>
  <c r="BE228"/>
  <c r="BE129"/>
  <c r="BE153"/>
  <c r="BE158"/>
  <c r="BE189"/>
  <c r="BE196"/>
  <c r="BE201"/>
  <c r="BE207"/>
  <c r="BE210"/>
  <c r="BE249"/>
  <c r="BE260"/>
  <c r="BE266"/>
  <c r="BE273"/>
  <c r="BE282"/>
  <c r="BE287"/>
  <c r="BE292"/>
  <c r="BE297"/>
  <c r="BE303"/>
  <c i="3" r="J34"/>
  <c i="1" r="AW56"/>
  <c i="7" r="F35"/>
  <c i="1" r="BB60"/>
  <c i="7" r="F36"/>
  <c i="1" r="BC60"/>
  <c i="2" r="F35"/>
  <c i="1" r="BB55"/>
  <c i="4" r="J34"/>
  <c i="1" r="AW57"/>
  <c i="7" r="F34"/>
  <c i="1" r="BA60"/>
  <c i="2" r="F37"/>
  <c i="1" r="BD55"/>
  <c i="7" r="J34"/>
  <c i="1" r="AW60"/>
  <c i="3" r="F34"/>
  <c i="1" r="BA56"/>
  <c i="4" r="F36"/>
  <c i="1" r="BC57"/>
  <c i="5" r="F37"/>
  <c i="1" r="BD58"/>
  <c i="6" r="F36"/>
  <c i="1" r="BC59"/>
  <c i="2" r="J34"/>
  <c i="1" r="AW55"/>
  <c i="4" r="F35"/>
  <c i="1" r="BB57"/>
  <c i="3" r="F35"/>
  <c i="1" r="BB56"/>
  <c i="4" r="F37"/>
  <c i="1" r="BD57"/>
  <c i="5" r="F35"/>
  <c i="1" r="BB58"/>
  <c i="6" r="F34"/>
  <c i="1" r="BA59"/>
  <c i="3" r="F36"/>
  <c i="1" r="BC56"/>
  <c i="5" r="F34"/>
  <c i="1" r="BA58"/>
  <c i="5" r="F36"/>
  <c i="1" r="BC58"/>
  <c i="7" r="F37"/>
  <c i="1" r="BD60"/>
  <c i="2" r="F34"/>
  <c i="1" r="BA55"/>
  <c i="2" r="F36"/>
  <c i="1" r="BC55"/>
  <c i="4" r="F34"/>
  <c i="1" r="BA57"/>
  <c i="6" r="F37"/>
  <c i="1" r="BD59"/>
  <c i="3" r="F37"/>
  <c i="1" r="BD56"/>
  <c i="5" r="J34"/>
  <c i="1" r="AW58"/>
  <c i="6" r="J34"/>
  <c i="1" r="AW59"/>
  <c i="6" r="F35"/>
  <c i="1" r="BB59"/>
  <c i="4" l="1" r="T91"/>
  <c r="T90"/>
  <c i="7" r="R85"/>
  <c r="R84"/>
  <c r="T85"/>
  <c r="T84"/>
  <c i="4" r="P91"/>
  <c r="P90"/>
  <c i="1" r="AU57"/>
  <c i="2" r="R88"/>
  <c r="R87"/>
  <c i="7" r="P85"/>
  <c r="P84"/>
  <c i="1" r="AU60"/>
  <c i="2" r="P87"/>
  <c i="1" r="AU55"/>
  <c i="4" r="R91"/>
  <c r="R90"/>
  <c i="2" r="T88"/>
  <c r="T87"/>
  <c r="BK280"/>
  <c r="J280"/>
  <c r="J64"/>
  <c i="4" r="BK872"/>
  <c r="J872"/>
  <c r="J69"/>
  <c i="5" r="BK82"/>
  <c r="J82"/>
  <c r="J60"/>
  <c i="3" r="BK82"/>
  <c r="J82"/>
  <c r="J60"/>
  <c i="7" r="BK85"/>
  <c r="J85"/>
  <c r="J60"/>
  <c i="6" r="BK81"/>
  <c r="J81"/>
  <c r="J59"/>
  <c i="4" r="BK90"/>
  <c r="J90"/>
  <c r="J59"/>
  <c i="2" r="J88"/>
  <c r="J60"/>
  <c r="J33"/>
  <c i="1" r="AV55"/>
  <c r="AT55"/>
  <c i="5" r="F33"/>
  <c i="1" r="AZ58"/>
  <c i="6" r="F33"/>
  <c i="1" r="AZ59"/>
  <c r="BB54"/>
  <c r="W31"/>
  <c r="BA54"/>
  <c r="AW54"/>
  <c r="AK30"/>
  <c i="7" r="F33"/>
  <c i="1" r="AZ60"/>
  <c r="BD54"/>
  <c r="W33"/>
  <c i="2" r="F33"/>
  <c i="1" r="AZ55"/>
  <c i="5" r="J33"/>
  <c i="1" r="AV58"/>
  <c r="AT58"/>
  <c i="6" r="J33"/>
  <c i="1" r="AV59"/>
  <c r="AT59"/>
  <c i="7" r="J33"/>
  <c i="1" r="AV60"/>
  <c r="AT60"/>
  <c r="BC54"/>
  <c r="W32"/>
  <c i="4" r="J33"/>
  <c i="1" r="AV57"/>
  <c r="AT57"/>
  <c i="3" r="F33"/>
  <c i="1" r="AZ56"/>
  <c i="3" r="J33"/>
  <c i="1" r="AV56"/>
  <c r="AT56"/>
  <c i="4" r="F33"/>
  <c i="1" r="AZ57"/>
  <c i="5" l="1" r="BK81"/>
  <c r="J81"/>
  <c i="3" r="BK81"/>
  <c r="J81"/>
  <c r="J59"/>
  <c i="7" r="BK84"/>
  <c r="J84"/>
  <c i="2" r="BK87"/>
  <c r="J87"/>
  <c r="J59"/>
  <c i="7" r="J30"/>
  <c i="1" r="AG60"/>
  <c i="4" r="J30"/>
  <c i="1" r="AG57"/>
  <c r="AY54"/>
  <c i="5" r="J30"/>
  <c i="1" r="AG58"/>
  <c i="6" r="J30"/>
  <c i="1" r="AG59"/>
  <c r="AN59"/>
  <c r="AU54"/>
  <c r="AZ54"/>
  <c r="AV54"/>
  <c r="AK29"/>
  <c r="W30"/>
  <c r="AX54"/>
  <c i="5" l="1" r="J39"/>
  <c i="7" r="J39"/>
  <c i="5" r="J59"/>
  <c i="7" r="J59"/>
  <c i="6" r="J39"/>
  <c i="4" r="J39"/>
  <c i="1" r="AN57"/>
  <c r="AN58"/>
  <c r="AN60"/>
  <c i="3" r="J30"/>
  <c i="1" r="AG56"/>
  <c r="W29"/>
  <c i="2" r="J30"/>
  <c i="1" r="AG55"/>
  <c r="AN55"/>
  <c r="AT54"/>
  <c i="2" l="1" r="J39"/>
  <c i="3" r="J39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<sst xmlns="http://schemas.openxmlformats.org/spreadsheetml/2006/main">
  <si>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</si>
  <si>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</si>
  <si>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</si>
  <si>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</si>
  <si>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</si>
  <si>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{616ddd10-ccd7-495e-9c73-4011ec7bcfe2}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</si>
  <si>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</si>
  <si>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</si>
  <si>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</si>
  <si>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</si>
  <si>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</si>
  <si>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</si>
  <si>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</si>
  <si>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</si>
  <si>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2020_0191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</si>
  <si>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</si>
  <si>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</si>
  <si>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Rozvojové území pod Kalichem, Sušice</t>
  </si>
  <si>
    <t>KSO:</t>
  </si>
  <si>
    <t/>
  </si>
  <si>
    <t>CC-CZ:</t>
  </si>
  <si>
    <t>Místo:</t>
  </si>
  <si>
    <t>Sušice</t>
  </si>
  <si>
    <t>Datum:</t>
  </si>
  <si>
    <t>19. 7. 2021</t>
  </si>
  <si>
    <t>Zadavatel:</t>
  </si>
  <si>
    <t>IČ:</t>
  </si>
  <si>
    <t>00256129</t>
  </si>
  <si>
    <t>Město Sušice</t>
  </si>
  <si>
    <t>DIČ:</t>
  </si>
  <si>
    <t>Uchazeč:</t>
  </si>
  <si>
    <t>Vyplň údaj</t>
  </si>
  <si>
    <t>Projektant:</t>
  </si>
  <si>
    <t>45306605</t>
  </si>
  <si>
    <t>AFRY CZ sro.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</si>
  <si>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</si>
  <si>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</si>
  <si>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</si>
  <si>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</si>
  <si>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</si>
  <si>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</si>
  <si>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</si>
  <si>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</si>
  <si>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</si>
  <si>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</si>
  <si>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</si>
  <si>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</si>
  <si>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</si>
  <si>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</si>
  <si>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</si>
  <si>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</si>
  <si>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</si>
  <si>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</si>
  <si>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</si>
  <si>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</si>
  <si>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</si>
  <si>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</si>
  <si>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</si>
  <si>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</si>
  <si>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</si>
  <si>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</si>
  <si>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</si>
  <si>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</si>
  <si>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</si>
  <si>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</si>
  <si>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</si>
  <si>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</si>
  <si>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</si>
  <si>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</si>
  <si>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</si>
  <si>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</si>
  <si>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</si>
  <si>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</si>
  <si>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</si>
  <si>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</si>
  <si>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</si>
  <si>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</si>
  <si>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</si>
  <si>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</si>
  <si>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DEMOLICE</t>
  </si>
  <si>
    <t>STA</t>
  </si>
  <si>
    <t>1</t>
  </si>
  <si>
    <t>{67cd28a8-c43e-4428-b262-be1bab5330d4}</t>
  </si>
  <si>
    <t>2</t>
  </si>
  <si>
    <t>SO 002</t>
  </si>
  <si>
    <t>PŘÍPRAVA STAVENIŠTĚ</t>
  </si>
  <si>
    <t>{988adbaa-da10-4565-9283-c37ecdcc77bd}</t>
  </si>
  <si>
    <t>SO 101</t>
  </si>
  <si>
    <t>POZEMNÍ KOMUNIKACE</t>
  </si>
  <si>
    <t>{de8b84aa-ef81-4ff3-8cf2-3d825e8ef0ee}</t>
  </si>
  <si>
    <t>SO 801</t>
  </si>
  <si>
    <t>HTÚ</t>
  </si>
  <si>
    <t>{eef73e49-9744-4fd9-b4ef-a88ead51bf94}</t>
  </si>
  <si>
    <t>SO 802</t>
  </si>
  <si>
    <t>VEGETAČNÍ ÚPRAVY A VÝSADBY</t>
  </si>
  <si>
    <t>{344cdd78-d8db-4235-9d28-166e0fadb15d}</t>
  </si>
  <si>
    <t>SO 000</t>
  </si>
  <si>
    <t>Vedlejší rozpočtové náklady</t>
  </si>
  <si>
    <t>{19eb4cc0-8e32-4db6-a449-4c58a53be88f}</t>
  </si>
  <si>
    <t>KRYCÍ LIST SOUPISU PRACÍ</t>
  </si>
  <si>
    <t>Objekt:</t>
  </si>
  <si>
    <t>SO 001 - DEMOLICE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</si>
  <si>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</si>
  <si>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</si>
  <si>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</si>
  <si>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</si>
  <si>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</si>
  <si>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</si>
  <si>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</si>
  <si>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</si>
  <si>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</si>
  <si>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</si>
  <si>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</si>
  <si>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</si>
  <si>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</si>
  <si>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</si>
  <si>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</si>
  <si>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</si>
  <si>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</si>
  <si>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</si>
  <si>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</si>
  <si>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</si>
  <si>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</si>
  <si>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</si>
  <si>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</si>
  <si>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</si>
  <si>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</si>
  <si>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</si>
  <si>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</si>
  <si>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</si>
  <si>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</si>
  <si>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</si>
  <si>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</si>
  <si>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 xml:space="preserve">Odstranění 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</si>
  <si>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</si>
  <si>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2021 02</t>
  </si>
  <si>
    <t>4</t>
  </si>
  <si>
    <t>-2047565762</t>
  </si>
  <si>
    <t>PP</t>
  </si>
  <si>
    <t>Odstranění krytů strojně plochy jednotlivě přes 200 m2 s přemístěním hmot na skládku na vzdálenost do 20 m nebo s naložením na dopravní prostředek z kameniva hrubého drceného, o tl. vrstvy přes 200 do 300 mm</t>
  </si>
  <si>
    <t>Online PSC</t>
  </si>
  <si>
    <t>https://podminky.urs.cz/item/CS_URS_2021_02/113107223</t>
  </si>
  <si>
    <t>VV</t>
  </si>
  <si>
    <t>"odstranení zpevnených ploch a komunikací"7333</t>
  </si>
  <si>
    <t>"na základe laboratorního testu, pokynu TDI a uzavrené smlouvy bude odhadem 50% asf. smesi odkoupeno ze strany zhotovitele, tzn. nebude skládkováno"</t>
  </si>
  <si>
    <t>Součet</t>
  </si>
  <si>
    <t>113107225</t>
  </si>
  <si>
    <t>Odstranění podkladu z kameniva drceného tl přes 400 do 500 mm strojně pl přes 200 m2</t>
  </si>
  <si>
    <t>-336448058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</si>
  <si>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</si>
  <si>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https://podminky.urs.cz/item/CS_URS_2021_02/113107225</t>
  </si>
  <si>
    <t>3</t>
  </si>
  <si>
    <t>131151100</t>
  </si>
  <si>
    <t>Hloubení jam nezapažených v hornině třídy těžitelnosti I skupiny 1 a 2 objem do 20 m3 strojně</t>
  </si>
  <si>
    <t>m3</t>
  </si>
  <si>
    <t>-2143228450</t>
  </si>
  <si>
    <t>Hloubení nezapažených jam a zářezů strojně s urovnáním dna do předepsaného profilu a spádu v hornině třídy těžitelnosti I skupiny 1 a 2 do 20 m3</t>
  </si>
  <si>
    <t>https://podminky.urs.cz/item/CS_URS_2021_02/131151100</t>
  </si>
  <si>
    <t>"lokální kontaminace ropnými uhlovodíky v místě výdejního stojanu PHM"</t>
  </si>
  <si>
    <t>2,0*2,0*3,7*"svah"1,3</t>
  </si>
  <si>
    <t>"odtežení nad nádržemi PHM"4,5*8,5*2,5</t>
  </si>
  <si>
    <t>139951121</t>
  </si>
  <si>
    <t>Bourání kcí v hloubených vykopávkách ze zdiva z betonu prostého strojně</t>
  </si>
  <si>
    <t>-1809543980</t>
  </si>
  <si>
    <t>Bourání konstrukcí v hloubených vykopávkách strojně s přemístěním suti na hromady na vzdálenost do 20 m nebo s naložením na dopravní prostředek z betonu prostého neprokládaného</t>
  </si>
  <si>
    <t>https://podminky.urs.cz/item/CS_URS_2021_02/139951121</t>
  </si>
  <si>
    <t>"základy budov"239</t>
  </si>
  <si>
    <t>"betonová koryta"40*0,2</t>
  </si>
  <si>
    <t>"cerpáno dle skutecnosti, v prípade, že dojde behem stavby ke kolizi, odhalení, nebo zjištení prítomnosti historických základu budou tyto odstraneny"</t>
  </si>
  <si>
    <t>"v PD nespecifikováno"200</t>
  </si>
  <si>
    <t>5</t>
  </si>
  <si>
    <t>162751117</t>
  </si>
  <si>
    <t>Vodorovné přemístění přes 9 000 do 10000 m výkopku/sypaniny z horniny třídy těžitelnosti I skupiny 1 až 3</t>
  </si>
  <si>
    <t>-2032731984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</si>
  <si>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</si>
  <si>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</si>
  <si>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"odkop nad nádržemi PHM"</t>
  </si>
  <si>
    <t>4,5*8,5*2,5</t>
  </si>
  <si>
    <t>"konstrukce z prostého betonu polož 139951121"447</t>
  </si>
  <si>
    <t>6</t>
  </si>
  <si>
    <t>162751117.1</t>
  </si>
  <si>
    <t>-292640246</t>
  </si>
  <si>
    <t>https://podminky.urs.cz/item/CS_URS_2021_02/162751117.1</t>
  </si>
  <si>
    <t>"zemina kontaminovaná ropnými produkty"</t>
  </si>
  <si>
    <t>19,24</t>
  </si>
  <si>
    <t>7</t>
  </si>
  <si>
    <t>162751119</t>
  </si>
  <si>
    <t>Příplatek k vodorovnému přemístění výkopku/sypaniny z horniny třídy těžitelnosti I skupiny 1 až 3 ZKD 1000 m přes 10000 m</t>
  </si>
  <si>
    <t>-1882164630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</si>
  <si>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</si>
  <si>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</si>
  <si>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"odkop nad nádržemi PHM skládka 30 km"</t>
  </si>
  <si>
    <t>4,5*8,5*2,5*20</t>
  </si>
  <si>
    <t>" betony pol 139951121"447*20</t>
  </si>
  <si>
    <t>8</t>
  </si>
  <si>
    <t>162751119.1</t>
  </si>
  <si>
    <t>403357980</t>
  </si>
  <si>
    <t>https://podminky.urs.cz/item/CS_URS_2021_02/162751119.1</t>
  </si>
  <si>
    <t>"kontaminovaná zemina prípl do 77 km"</t>
  </si>
  <si>
    <t>19,24*67</t>
  </si>
  <si>
    <t>9</t>
  </si>
  <si>
    <t>Ostatní konstrukce a práce, bourání</t>
  </si>
  <si>
    <t>966006132</t>
  </si>
  <si>
    <t>Odstranění značek dopravních nebo orientačních se sloupky s betonovými patkami</t>
  </si>
  <si>
    <t>kus</t>
  </si>
  <si>
    <t>-1871959445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</si>
  <si>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</si>
  <si>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</si>
  <si>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10</t>
  </si>
  <si>
    <t>966006211</t>
  </si>
  <si>
    <t>Odstranění svislých dopravních značek ze sloupů, sloupků nebo konzol</t>
  </si>
  <si>
    <t>-496084038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</si>
  <si>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</si>
  <si>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https://podminky.urs.cz/item/CS_URS_2021_02/966006211</t>
  </si>
  <si>
    <t>11</t>
  </si>
  <si>
    <t>966006221</t>
  </si>
  <si>
    <t>Odstranění trubkového nástavce ze sloupku včetně demontáže dopravní značky</t>
  </si>
  <si>
    <t>1403232781</t>
  </si>
  <si>
    <t>Odstranění trubkového nástavce ze sloupku s odklizením materiálu na vzdálenost do 20 m nebo s naložením na dopravní prostředek včetně demontáže dopravní značky</t>
  </si>
  <si>
    <t>https://podminky.urs.cz/item/CS_URS_2021_02/966006221</t>
  </si>
  <si>
    <t>12</t>
  </si>
  <si>
    <t>966049831</t>
  </si>
  <si>
    <t>Rozebrání prefabrikovaných plotových desek betonových</t>
  </si>
  <si>
    <t>-231857341</t>
  </si>
  <si>
    <t>https://podminky.urs.cz/item/CS_URS_2021_02/966049831</t>
  </si>
  <si>
    <t>"predpoklad 30%"798/3*5*0,3</t>
  </si>
  <si>
    <t>13</t>
  </si>
  <si>
    <t>966052121</t>
  </si>
  <si>
    <t>Bourání sloupků a vzpěr ŽB plotových s betonovou patkou</t>
  </si>
  <si>
    <t>689446947</t>
  </si>
  <si>
    <t>Bourání plotových sloupků a vzpěr železobetonových výšky do 2,5 m s betonovou patkou</t>
  </si>
  <si>
    <t>https://podminky.urs.cz/item/CS_URS_2021_02/966052121</t>
  </si>
  <si>
    <t>798/3</t>
  </si>
  <si>
    <t>14</t>
  </si>
  <si>
    <t>981011416</t>
  </si>
  <si>
    <t>Demolice budov zděných na MC nebo z betonu podíl konstrukcí přes 30 do 35 % postupným rozebíráním</t>
  </si>
  <si>
    <t>-2087745407</t>
  </si>
  <si>
    <t>Demolice budov postupným rozebíráním z cihel, kamene, tvárnic na maltu cementovou nebo z betonu prostého s podílem konstrukcí přes 30 do 35 %</t>
  </si>
  <si>
    <t>https://podminky.urs.cz/item/CS_URS_2021_02/981011416</t>
  </si>
  <si>
    <t>(6,5+8,5)*2*3*0,5+6,5*8,5*0,3*2</t>
  </si>
  <si>
    <t>981332111</t>
  </si>
  <si>
    <t>Demolice ocelových konstrukcí hal, technologických zařízení apod.</t>
  </si>
  <si>
    <t>t</t>
  </si>
  <si>
    <t>-1279475079</t>
  </si>
  <si>
    <t>Demolice ocelových konstrukcí hal, sil, technologických zařízení apod. jakýmkoliv způsobem</t>
  </si>
  <si>
    <t>https://podminky.urs.cz/item/CS_URS_2021_02/981332111</t>
  </si>
  <si>
    <t>" nádrž PHM 28 m3 a 20 m3, sklad oleju a technologiká zarízení, odvoz do šrotu"</t>
  </si>
  <si>
    <t>6,4</t>
  </si>
  <si>
    <t>4,8</t>
  </si>
  <si>
    <t>3,6</t>
  </si>
  <si>
    <t>1,2</t>
  </si>
  <si>
    <t>997</t>
  </si>
  <si>
    <t>Přesun sutě</t>
  </si>
  <si>
    <t>16</t>
  </si>
  <si>
    <t>997006002</t>
  </si>
  <si>
    <t>Třídění stavebního odpadu na jednotlivé druhy</t>
  </si>
  <si>
    <t>-1925343353</t>
  </si>
  <si>
    <t>Úprava stavebního odpadu třídění na jednotlivé druhy</t>
  </si>
  <si>
    <t>https://podminky.urs.cz/item/CS_URS_2021_02/997006002</t>
  </si>
  <si>
    <t xml:space="preserve">"cerpání položky podle zastižené skutecnosti  "</t>
  </si>
  <si>
    <t>7333*1/3*0,1*2,3</t>
  </si>
  <si>
    <t>17</t>
  </si>
  <si>
    <t>997006511</t>
  </si>
  <si>
    <t>Vodorovná doprava suti s naložením a složením na skládku do 100 m</t>
  </si>
  <si>
    <t>-1200976044</t>
  </si>
  <si>
    <t>Vodorovná doprava suti na skládku s naložením na dopravní prostředek a složením do 100 m</t>
  </si>
  <si>
    <t>https://podminky.urs.cz/item/CS_URS_2021_02/997006511</t>
  </si>
  <si>
    <t>"50% pol 113107223" 1613,26</t>
  </si>
  <si>
    <t>5499,75</t>
  </si>
  <si>
    <t>"stavební suť v hromadě č.2 na pokyn TDI po laboratorním testu"2500*1,85</t>
  </si>
  <si>
    <t>18</t>
  </si>
  <si>
    <t>997006512</t>
  </si>
  <si>
    <t>Vodorovné doprava suti s naložením a složením na skládku přes 100 m do 1 km</t>
  </si>
  <si>
    <t>176208194</t>
  </si>
  <si>
    <t>Vodorovná doprava suti na skládku s naložením na dopravní prostředek a složením přes 100 m do 1 km</t>
  </si>
  <si>
    <t>https://podminky.urs.cz/item/CS_URS_2021_02/997006512</t>
  </si>
  <si>
    <t>11738,01</t>
  </si>
  <si>
    <t>19</t>
  </si>
  <si>
    <t>997006519</t>
  </si>
  <si>
    <t>Příplatek k vodorovnému přemístění suti na skládku ZKD 1 km přes 1 km</t>
  </si>
  <si>
    <t>-948182374</t>
  </si>
  <si>
    <t>Vodorovná doprava suti na skládku s naložením na dopravní prostředek a složením Příplatek k ceně za každý další i započatý 1 km</t>
  </si>
  <si>
    <t>https://podminky.urs.cz/item/CS_URS_2021_02/997006519</t>
  </si>
  <si>
    <t>"skládka 30 km"7113,01*29</t>
  </si>
  <si>
    <t>"hromada č.2 do 2 km"4625</t>
  </si>
  <si>
    <t>20</t>
  </si>
  <si>
    <t>997006551</t>
  </si>
  <si>
    <t>Hrubé urovnání suti na skládce bez zhutnění</t>
  </si>
  <si>
    <t>1086809853</t>
  </si>
  <si>
    <t>https://podminky.urs.cz/item/CS_URS_2021_02/997006551</t>
  </si>
  <si>
    <t>997013631</t>
  </si>
  <si>
    <t>Poplatek za uložení na skládce (skládkovné) stavebního odpadu směsného kód odpadu 17 09 04</t>
  </si>
  <si>
    <t>947754724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</si>
  <si>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</si>
  <si>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</si>
  <si>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"K fakturaci budou doloženy vážní lístky ze skládky a doklad o úhradě poplatku za skládku"</t>
  </si>
  <si>
    <t>53,142</t>
  </si>
  <si>
    <t>22</t>
  </si>
  <si>
    <t>997013847</t>
  </si>
  <si>
    <t>Poplatek za uložení na skládce (skládkovné) odpadu asfaltového s dehtem kód odpadu 17 03 01</t>
  </si>
  <si>
    <t>-2000972944</t>
  </si>
  <si>
    <t>Poplatek za uložení stavebního odpadu na skládce (skládkovné) asfaltového s obsahem dehtu zatříděného do Katalogu odpadů pod kódem 17 03 01</t>
  </si>
  <si>
    <t>https://podminky.urs.cz/item/CS_URS_2021_02/997013847</t>
  </si>
  <si>
    <t>"odhad, nutno doložit laboratorním testem"1,5</t>
  </si>
  <si>
    <t>23</t>
  </si>
  <si>
    <t>997013861</t>
  </si>
  <si>
    <t>Poplatek za uložení stavebního odpadu na recyklační skládce (skládkovné) z prostého betonu kód odpadu 17 01 01</t>
  </si>
  <si>
    <t>-1307439102</t>
  </si>
  <si>
    <t>Poplatek za uložení stavebního odpadu na recyklační skládce (skládkovné) z prostého betonu zatříděného do Katalogu odpadů pod kódem 17 01 01</t>
  </si>
  <si>
    <t>https://podminky.urs.cz/item/CS_URS_2021_02/997013861</t>
  </si>
  <si>
    <t>"k položce 139951121"447*2,3</t>
  </si>
  <si>
    <t>24</t>
  </si>
  <si>
    <t>997221561</t>
  </si>
  <si>
    <t>Vodorovná doprava suti z kusových materiálů do 1 km</t>
  </si>
  <si>
    <t>1034254989</t>
  </si>
  <si>
    <t>Vodorovná doprava suti bez naložení, ale se složením a s hrubým urovnáním z kusových materiálů, na vzdálenost do 1 km</t>
  </si>
  <si>
    <t>https://podminky.urs.cz/item/CS_URS_2021_02/997221561</t>
  </si>
  <si>
    <t>" žb prefa desky oplocení "</t>
  </si>
  <si>
    <t>399*3,0*0,5*0,15*2,3</t>
  </si>
  <si>
    <t>"sloupky"44,688</t>
  </si>
  <si>
    <t>"budova PHM"53,142</t>
  </si>
  <si>
    <t>"konstrukce a tech zař PHM"16</t>
  </si>
  <si>
    <t>25</t>
  </si>
  <si>
    <t>997221569</t>
  </si>
  <si>
    <t>Příplatek ZKD 1 km u vodorovné dopravy suti z kusových materiálů</t>
  </si>
  <si>
    <t>-1094478603</t>
  </si>
  <si>
    <t>Vodorovná doprava suti bez naložení, ale se složením a s hrubým urovnáním Příplatek k ceně za každý další i započatý 1 km přes 1 km</t>
  </si>
  <si>
    <t>https://podminky.urs.cz/item/CS_URS_2021_02/997221569</t>
  </si>
  <si>
    <t>" k položce 997221561""</t>
  </si>
  <si>
    <t>320,313*29</t>
  </si>
  <si>
    <t>26</t>
  </si>
  <si>
    <t>997221611</t>
  </si>
  <si>
    <t>Nakládání suti na dopravní prostředky pro vodorovnou dopravu</t>
  </si>
  <si>
    <t>-478839245</t>
  </si>
  <si>
    <t>Nakládání na dopravní prostředky pro vodorovnou dopravu suti</t>
  </si>
  <si>
    <t>https://podminky.urs.cz/item/CS_URS_2021_02/997221611</t>
  </si>
  <si>
    <t>4253,014</t>
  </si>
  <si>
    <t>2317,228</t>
  </si>
  <si>
    <t>27</t>
  </si>
  <si>
    <t>997221612</t>
  </si>
  <si>
    <t>Nakládání vybouraných hmot na dopravní prostředky pro vodorovnou dopravu</t>
  </si>
  <si>
    <t>-1622123408</t>
  </si>
  <si>
    <t>Nakládání na dopravní prostředky pro vodorovnou dopravu vybouraných hmot</t>
  </si>
  <si>
    <t>https://podminky.urs.cz/item/CS_URS_2021_02/997221612</t>
  </si>
  <si>
    <t>"betonové plotové dílce"0,5*0,15*3,0*2,3*399</t>
  </si>
  <si>
    <t>"budovy"53,142</t>
  </si>
  <si>
    <t>"park závory"2*2,5</t>
  </si>
  <si>
    <t>"nádržePHM, sklad , techn. vybavení položka 981332111"16</t>
  </si>
  <si>
    <t>"stožáry VO"10*0,8</t>
  </si>
  <si>
    <t>"potrubí demont"2*0,4</t>
  </si>
  <si>
    <t>28</t>
  </si>
  <si>
    <t>997221862</t>
  </si>
  <si>
    <t>Poplatek za uložení stavebního odpadu na recyklační skládce (skládkovné) z armovaného betonu pod kódem 17 01 01</t>
  </si>
  <si>
    <t>798114792</t>
  </si>
  <si>
    <t>Poplatek za uložení stavebního odpadu na recyklační skládce (skládkovné) z armovaného betonu zatříděného do Katalogu odpadů pod kódem 17 01 01</t>
  </si>
  <si>
    <t>https://podminky.urs.cz/item/CS_URS_2021_02/997221862</t>
  </si>
  <si>
    <t>320,313</t>
  </si>
  <si>
    <t>29</t>
  </si>
  <si>
    <t>997221873</t>
  </si>
  <si>
    <t>Poplatek za uložení stavebního odpadu na recyklační skládce (skládkovné) zeminy a kamení zatříděného do Katalogu odpadů pod kódem 17 05 04</t>
  </si>
  <si>
    <t>1687608279</t>
  </si>
  <si>
    <t>https://podminky.urs.cz/item/CS_URS_2021_02/997221873</t>
  </si>
  <si>
    <t>"podkladní vrstvy zpevnených ploch a komunikací"5499,75</t>
  </si>
  <si>
    <t>"hromada č.2 "4625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</si>
  <si>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</si>
  <si>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</si>
  <si>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</si>
  <si>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1902435003</t>
  </si>
  <si>
    <t>https://podminky.urs.cz/item/CS_URS_2021_02/997221875</t>
  </si>
  <si>
    <t>"kryty komunikací a zpev ploch z asf betonu"3226,52</t>
  </si>
  <si>
    <t>"na základě testu laborky a smlouvy o odkupu asf směsi odhad 50%"-3226,52*0,5</t>
  </si>
  <si>
    <t>M</t>
  </si>
  <si>
    <t>Práce a dodávky M</t>
  </si>
  <si>
    <t>21-M</t>
  </si>
  <si>
    <t>Elektromontáže</t>
  </si>
  <si>
    <t>31</t>
  </si>
  <si>
    <t>218204011</t>
  </si>
  <si>
    <t>Demontáž stožárů osvětlení ocelových samostatně stojících délky do 12 m</t>
  </si>
  <si>
    <t>64</t>
  </si>
  <si>
    <t>-380954308</t>
  </si>
  <si>
    <t>Demontáž stožárů osvětlení ocelových samostatně stojících, délky do 12 m</t>
  </si>
  <si>
    <t>https://podminky.urs.cz/item/CS_URS_2021_02/218204011</t>
  </si>
  <si>
    <t>"stávající stožáry VO "10</t>
  </si>
  <si>
    <t>32</t>
  </si>
  <si>
    <t>218204125</t>
  </si>
  <si>
    <t>Demontáž patic stožárů osvětlení litinových</t>
  </si>
  <si>
    <t>-1161082983</t>
  </si>
  <si>
    <t>https://podminky.urs.cz/item/CS_URS_2021_02/218204125</t>
  </si>
  <si>
    <t>"včetně základu beton"10</t>
  </si>
  <si>
    <t>33</t>
  </si>
  <si>
    <t>218204202</t>
  </si>
  <si>
    <t>Demontáž elektrovýzbroje stožárů osvětlení 2 okruhy</t>
  </si>
  <si>
    <t>-1780840012</t>
  </si>
  <si>
    <t>https://podminky.urs.cz/item/CS_URS_2021_02/218204202</t>
  </si>
  <si>
    <t>"stožáry VO"10</t>
  </si>
  <si>
    <t>22-M</t>
  </si>
  <si>
    <t>Montáže technologických zařízení pro dopravní stavby</t>
  </si>
  <si>
    <t>34</t>
  </si>
  <si>
    <t>2208602059</t>
  </si>
  <si>
    <t xml:space="preserve">demontáž parkovištní závory </t>
  </si>
  <si>
    <t>1409750756</t>
  </si>
  <si>
    <t>https://podminky.urs.cz/item/CS_URS_2021_02/2208602059</t>
  </si>
  <si>
    <t>" závora 7,5 a 9,5 m komplet vcetne základu "2</t>
  </si>
  <si>
    <t>23-M</t>
  </si>
  <si>
    <t>Montáže potrubí</t>
  </si>
  <si>
    <t>35</t>
  </si>
  <si>
    <t>2300820399</t>
  </si>
  <si>
    <t xml:space="preserve">Demontáž ocelového potrubí do šrotu hmotnosti přes 10 do 50 kg  dle připojovacích rozměrů</t>
  </si>
  <si>
    <t>kpl</t>
  </si>
  <si>
    <t>1554524905</t>
  </si>
  <si>
    <t>Demontáž ocelového potrubí do šrotu hmotnosti přes 10 do 50 kg dle připojovacích rozměrů</t>
  </si>
  <si>
    <t>https://podminky.urs.cz/item/CS_URS_2021_02/2300820399</t>
  </si>
  <si>
    <t>"potrubí nádrží PHM "2</t>
  </si>
  <si>
    <t>SO 002 - PŘÍPRAVA STAVENIŠTĚ</t>
  </si>
  <si>
    <t>121151123</t>
  </si>
  <si>
    <t>Sejmutí ornice plochy přes 500 m2 tl vrstvy do 200 mm strojně</t>
  </si>
  <si>
    <t>1695141118</t>
  </si>
  <si>
    <t>Sejmutí ornice strojně při souvislé ploše přes 500 m2, tl. vrstvy do 200 mm</t>
  </si>
  <si>
    <t>https://podminky.urs.cz/item/CS_URS_2021_02/121151123</t>
  </si>
  <si>
    <t>"skrývka ornice 0,2m uchování na staveništi po dobu stavby"16330</t>
  </si>
  <si>
    <t>181305111</t>
  </si>
  <si>
    <t>Převrstvení ornice na skládce</t>
  </si>
  <si>
    <t>2020969532</t>
  </si>
  <si>
    <t>https://podminky.urs.cz/item/CS_URS_2021_02/181305111</t>
  </si>
  <si>
    <t>"ošetření ornice po dobu stavby "</t>
  </si>
  <si>
    <t>16330*0,2</t>
  </si>
  <si>
    <t>184813211</t>
  </si>
  <si>
    <t>Ochranné oplocení kořenové zóny stromu v rovině nebo na svahu do 1:5 v do 1500 mm</t>
  </si>
  <si>
    <t>m</t>
  </si>
  <si>
    <t>679003069</t>
  </si>
  <si>
    <t>Ochranné oplocení kořenové zóny stromu v rovině nebo na svahu do 1:5, výšky do 1500 mm</t>
  </si>
  <si>
    <t>https://podminky.urs.cz/item/CS_URS_2021_02/184813211</t>
  </si>
  <si>
    <t>82*1,5</t>
  </si>
  <si>
    <t>184813251</t>
  </si>
  <si>
    <t>Odstranění ochranného oplocení kořenové zóny stromu v rovině nebo na svahu do 1:5 v do 1500 mm</t>
  </si>
  <si>
    <t>1046589581</t>
  </si>
  <si>
    <t>Odstranění ochranného oplocení kořenové zóny stromu v rovině nebo na svahu do 1:5, výšky do 1500 mm</t>
  </si>
  <si>
    <t>https://podminky.urs.cz/item/CS_URS_2021_02/184813251</t>
  </si>
  <si>
    <t>184818232</t>
  </si>
  <si>
    <t>Ochrana kmene průměru přes 300 do 500 mm bedněním výšky do 2 m</t>
  </si>
  <si>
    <t>-1696302498</t>
  </si>
  <si>
    <t>Ochrana kmene bedněním před poškozením stavebním provozem zřízení včetně odstranění výšky bednění do 2 m průměru kmene přes 300 do 500 mm</t>
  </si>
  <si>
    <t>https://podminky.urs.cz/item/CS_URS_2021_02/184818232</t>
  </si>
  <si>
    <t>74</t>
  </si>
  <si>
    <t>184818232r</t>
  </si>
  <si>
    <t>ochrana keřů před poškozením během výstavby</t>
  </si>
  <si>
    <t>-1058016859</t>
  </si>
  <si>
    <t>https://podminky.urs.cz/item/CS_URS_2021_02/184818232r</t>
  </si>
  <si>
    <t>200</t>
  </si>
  <si>
    <t>184818233</t>
  </si>
  <si>
    <t>Ochrana kmene průměru přes 500 do 700 mm bedněním výšky do 2 m</t>
  </si>
  <si>
    <t>-1509677556</t>
  </si>
  <si>
    <t>Ochrana kmene bedněním před poškozením stavebním provozem zřízení včetně odstranění výšky bednění do 2 m průměru kmene přes 500 do 700 mm</t>
  </si>
  <si>
    <t>https://podminky.urs.cz/item/CS_URS_2021_02/184818233</t>
  </si>
  <si>
    <t>SO 101 - POZEMNÍ KOMUNIKACE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</si>
  <si>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</si>
  <si>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</si>
  <si>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</si>
  <si>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</si>
  <si>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</si>
  <si>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>PSV - Práce a dodávky PSV</t>
  </si>
  <si>
    <t xml:space="preserve">    711 - Izolace proti vodě, vlhkosti a plynům</t>
  </si>
  <si>
    <t>111151221</t>
  </si>
  <si>
    <t>Pokosení trávníku parkového pl do 10000 m2 s odvozem do 20 km v rovině a svahu do 1:5</t>
  </si>
  <si>
    <t>-1677662578</t>
  </si>
  <si>
    <t>Pokosení trávníku při souvislé ploše přes 1000 do 10000 m2 parkového v rovině nebo svahu do 1:5</t>
  </si>
  <si>
    <t>https://podminky.urs.cz/item/CS_URS_2021_02/111151221</t>
  </si>
  <si>
    <t>"5x"4637</t>
  </si>
  <si>
    <t>113106023</t>
  </si>
  <si>
    <t>Rozebrání dlažeb při překopech komunikací pro pěší ze zámkové dlažby ručně</t>
  </si>
  <si>
    <t>-785366197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</si>
  <si>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</si>
  <si>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https://podminky.urs.cz/item/CS_URS_2021_02/113106023</t>
  </si>
  <si>
    <t>"odstranění zámkové dlažby 60 mm včetně podkladních vrstev"</t>
  </si>
  <si>
    <t>113107246</t>
  </si>
  <si>
    <t>Odstranění podkladu živičného tl přes 250 do 300 mm strojně pl přes 200 m2</t>
  </si>
  <si>
    <t>-126363029</t>
  </si>
  <si>
    <t>Odstranění podkladů nebo krytů strojně plochy jednotlivě přes 200 m2 s přemístěním hmot na skládku na vzdálenost do 20 m nebo s naložením na dopravní prostředek živičných, o tl. vrstvy přes 250 do 300 mm</t>
  </si>
  <si>
    <t>https://podminky.urs.cz/item/CS_URS_2021_02/113107246</t>
  </si>
  <si>
    <t>"Odstranění zpevněných asfaltových ploch včetně podkladních vrstev, hloubka 0,55 m"</t>
  </si>
  <si>
    <t>"podle výkazu hmot"</t>
  </si>
  <si>
    <t>"na základe provedených laboratorních zkoušek , predpoklad 50% odkup ze strany zhotovitele na základe smlouvy, zbytek skládkovat"</t>
  </si>
  <si>
    <t>634</t>
  </si>
  <si>
    <t>113201112</t>
  </si>
  <si>
    <t>Vytrhání obrub silničních ležatých</t>
  </si>
  <si>
    <t>372436119</t>
  </si>
  <si>
    <t>Vytrhání obrub s vybouráním lože, s přemístěním hmot na skládku na vzdálenost do 3 m nebo s naložením na dopravní prostředek silničních ležatých</t>
  </si>
  <si>
    <t>https://podminky.urs.cz/item/CS_URS_2021_02/113201112</t>
  </si>
  <si>
    <t>"Odstranění Betonová obruba 1000/50/250, včetně základu"4,4</t>
  </si>
  <si>
    <t>"Odstranění Betonová obruba 1000/150/250, včetně základu"4,4</t>
  </si>
  <si>
    <t>122151406</t>
  </si>
  <si>
    <t>Vykopávky v zemníku na suchu v hornině třídy těžitelnosti I skupiny 1 a 2 objem do 5000 m3 strojně</t>
  </si>
  <si>
    <t>415207364</t>
  </si>
  <si>
    <t>Vykopávky v zemnících na suchu strojně zapažených i nezapažených v hornině třídy těžitelnosti I skupiny 1 a 2 přes 1 000 do 5 000 m3</t>
  </si>
  <si>
    <t>https://podminky.urs.cz/item/CS_URS_2021_02/122151406</t>
  </si>
  <si>
    <t>"ornice"10646*0,2</t>
  </si>
  <si>
    <t xml:space="preserve">"zemina dle CSN 736133 pro obsyp  schodište"91,378</t>
  </si>
  <si>
    <t>"zemina dle ČSN 736133 pro dosyp dle výkazu hmot" 268,74</t>
  </si>
  <si>
    <t>122252205</t>
  </si>
  <si>
    <t>Odkopávky a prokopávky nezapažené pro silnice a dálnice v hornině třídy těžitelnosti I objem do 1000 m3 strojně</t>
  </si>
  <si>
    <t>-240474757</t>
  </si>
  <si>
    <t>Odkopávky a prokopávky nezapažené pro silnice a dálnice strojně v hornině třídy těžitelnosti I přes 500 do 1 000 m3</t>
  </si>
  <si>
    <t>https://podminky.urs.cz/item/CS_URS_2021_02/122252205</t>
  </si>
  <si>
    <t>"podle výkazu hmot, uloženo do násypu"</t>
  </si>
  <si>
    <t>720,329</t>
  </si>
  <si>
    <t>"podle výkazu hmot, uloženo do zemníku"</t>
  </si>
  <si>
    <t>1862,64</t>
  </si>
  <si>
    <t>122252207</t>
  </si>
  <si>
    <t>Odkopávky a prokopávky nezapažené pro silnice a dálnice v hornině třídy těžitelnosti I objem přes 5000 m3 strojně</t>
  </si>
  <si>
    <t>1101893664</t>
  </si>
  <si>
    <t>Odkopávky a prokopávky nezapažené pro silnice a dálnice strojně v hornině třídy těžitelnosti I přes 5 000 m3</t>
  </si>
  <si>
    <t>https://podminky.urs.cz/item/CS_URS_2021_02/122252207</t>
  </si>
  <si>
    <t>"odkop zeminy nevhodné dle ČSN 736133 v aktivní zóně"</t>
  </si>
  <si>
    <t>"po provedených zkouškách a na prímý pokyn TDI"</t>
  </si>
  <si>
    <t>(87,3+5024+1246+29,8+160+270+27,3+592+656+13+39,25+186+129)*0,5*0,5"50%"</t>
  </si>
  <si>
    <t>131151103</t>
  </si>
  <si>
    <t>Hloubení jam nezapažených v hornině třídy těžitelnosti I skupiny 1 a 2 objem do 100 m3 strojně</t>
  </si>
  <si>
    <t>-1367455177</t>
  </si>
  <si>
    <t>Hloubení nezapažených jam a zářezů strojně s urovnáním dna do předepsaného profilu a spádu v hornině třídy těžitelnosti I skupiny 1 a 2 přes 50 do 100 m3</t>
  </si>
  <si>
    <t>https://podminky.urs.cz/item/CS_URS_2021_02/131151103</t>
  </si>
  <si>
    <t>"propustek v km 0,005 výkop"16*0,5</t>
  </si>
  <si>
    <t>"propustek v km 0,05 vtok"27*0,5</t>
  </si>
  <si>
    <t xml:space="preserve">"propustek v km 0,05 výkop  a navazující koryto " 100*0,5+14*2,3*1,5</t>
  </si>
  <si>
    <t>131251104</t>
  </si>
  <si>
    <t>Hloubení jam nezapažených v hornině třídy těžitelnosti I skupiny 3 objem do 500 m3 strojně</t>
  </si>
  <si>
    <t>-759361857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</si>
  <si>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</si>
  <si>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</si>
  <si>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 xml:space="preserve">"schodiště dle výkresu  D 6.1"</t>
  </si>
  <si>
    <t>15,064"řez m2"*14</t>
  </si>
  <si>
    <t>162351103</t>
  </si>
  <si>
    <t>Vodorovné přemístění přes 50 do 500 m výkopku/sypaniny z horniny třídy těžitelnosti I skupiny 1 až 3</t>
  </si>
  <si>
    <t>759243933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</si>
  <si>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</si>
  <si>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</si>
  <si>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"úprava pod schodište a obsyp schodište "</t>
  </si>
  <si>
    <t>210,896+91,378</t>
  </si>
  <si>
    <t>"zemina dle ČSN 736133 pro dosyp dle výkazu hmot"268,74</t>
  </si>
  <si>
    <t>162351104</t>
  </si>
  <si>
    <t>Vodorovné přemístění přes 500 do 1000 m výkopku/sypaniny z horniny třídy těžitelnosti I skupiny 1 až 3</t>
  </si>
  <si>
    <t>530761429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</si>
  <si>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</si>
  <si>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https://podminky.urs.cz/item/CS_URS_2021_02/162351104</t>
  </si>
  <si>
    <t>763026796</t>
  </si>
  <si>
    <t>"po provedených zkouškách a na pokyn TDI"</t>
  </si>
  <si>
    <t>4229,825*0,5</t>
  </si>
  <si>
    <t>171152101</t>
  </si>
  <si>
    <t>Uložení sypaniny z hornin soudržných do násypů zhutněných silnic a dálnic</t>
  </si>
  <si>
    <t>-742058718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</si>
  <si>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</si>
  <si>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https://podminky.urs.cz/item/CS_URS_2021_02/171152101</t>
  </si>
  <si>
    <t>"podle výkazu hmot dodání zeminy vhodné dle ČSN 736133" 500</t>
  </si>
  <si>
    <t>"podle výkazu hmot zemina pro dosyp dle CSN 736133"268,74</t>
  </si>
  <si>
    <t>171152111.1</t>
  </si>
  <si>
    <t>Uložení sypaniny z hornin nesoudržných a sypkých do násypů zhutněných v aktivní zóně silnic a dálnic</t>
  </si>
  <si>
    <t>309950475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</si>
  <si>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</si>
  <si>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https://podminky.urs.cz/item/CS_URS_2021_02/171152111.1</t>
  </si>
  <si>
    <t>"aktivní zóna dle ČSN 736133"</t>
  </si>
  <si>
    <t>58344197</t>
  </si>
  <si>
    <t>štěrkodrť frakce 0/63</t>
  </si>
  <si>
    <t>1991347937</t>
  </si>
  <si>
    <t>https://podminky.urs.cz/item/CS_URS_2021_02/58344197</t>
  </si>
  <si>
    <t>"aktivní zóna"</t>
  </si>
  <si>
    <t>4229,825*1,9*0,5</t>
  </si>
  <si>
    <t>171251201.1</t>
  </si>
  <si>
    <t>Uložení sypaniny na skládky nebo meziskládky</t>
  </si>
  <si>
    <t>109901129</t>
  </si>
  <si>
    <t>Uložení sypaniny na skládky nebo meziskládky bez hutnění s upravením uložené sypaniny do předepsaného tvaru</t>
  </si>
  <si>
    <t>https://podminky.urs.cz/item/CS_URS_2021_02/171251201.1</t>
  </si>
  <si>
    <t>"zemina nevhodná pro AZ, rozprostrení do HTÚ"4229,825*0,5</t>
  </si>
  <si>
    <t>171251201</t>
  </si>
  <si>
    <t>638547783</t>
  </si>
  <si>
    <t>https://podminky.urs.cz/item/CS_URS_2021_02/171251201</t>
  </si>
  <si>
    <t>"propustky"133,84 "schodište" +210,896</t>
  </si>
  <si>
    <t>171251201.2</t>
  </si>
  <si>
    <t>-1470850894</t>
  </si>
  <si>
    <t>https://podminky.urs.cz/item/CS_URS_2021_02/171251201.2</t>
  </si>
  <si>
    <t>"podle výkazu hmot uložení do zemníku"</t>
  </si>
  <si>
    <t>175151101</t>
  </si>
  <si>
    <t>Obsypání potrubí strojně sypaninou bez prohození, uloženou do 3 m</t>
  </si>
  <si>
    <t>402979972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</si>
  <si>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</si>
  <si>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</si>
  <si>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1424*0,4*0,45</t>
  </si>
  <si>
    <t>58343872</t>
  </si>
  <si>
    <t>kamenivo drcené hrubé frakce 8/16</t>
  </si>
  <si>
    <t>1864969942</t>
  </si>
  <si>
    <t>https://podminky.urs.cz/item/CS_URS_2021_02/58343872</t>
  </si>
  <si>
    <t>256,32*2 'Přepočtené koeficientem množství</t>
  </si>
  <si>
    <t>175151201</t>
  </si>
  <si>
    <t>Obsypání objektu nad přilehlým původním terénem sypaninou bez prohození, uloženou do 3 m strojně</t>
  </si>
  <si>
    <t>385810279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</si>
  <si>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</si>
  <si>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https://podminky.urs.cz/item/CS_URS_2021_02/175151201</t>
  </si>
  <si>
    <t xml:space="preserve">"schodiště " </t>
  </si>
  <si>
    <t>(1,946+1,53+3,051)*14</t>
  </si>
  <si>
    <t>181351113</t>
  </si>
  <si>
    <t>Rozprostření ornice tl vrstvy do 200 mm pl přes 500 m2 v rovině nebo ve svahu do 1:5 strojně</t>
  </si>
  <si>
    <t>784409031</t>
  </si>
  <si>
    <t>Rozprostření a urovnání ornice v rovině nebo ve svahu sklonu do 1:5 strojně při souvislé ploše přes 500 m2, tl. vrstvy do 200 mm</t>
  </si>
  <si>
    <t>https://podminky.urs.cz/item/CS_URS_2021_02/181351113</t>
  </si>
  <si>
    <t>"ornice podle výkazu hmot"(4637+6009)</t>
  </si>
  <si>
    <t>181451121</t>
  </si>
  <si>
    <t>Založení lučního trávníku výsevem pl přes 1000 m2 v rovině a ve svahu do 1:5</t>
  </si>
  <si>
    <t>1980582693</t>
  </si>
  <si>
    <t>Založení trávníku na půdě předem připravené plochy přes 1000 m2 výsevem včetně utažení lučního v rovině nebo na svahu do 1:5</t>
  </si>
  <si>
    <t>https://podminky.urs.cz/item/CS_URS_2021_02/181451121</t>
  </si>
  <si>
    <t>4637</t>
  </si>
  <si>
    <t>00572470</t>
  </si>
  <si>
    <t>osivo směs travní univerzál</t>
  </si>
  <si>
    <t>kg</t>
  </si>
  <si>
    <t>-1034502667</t>
  </si>
  <si>
    <t>https://podminky.urs.cz/item/CS_URS_2021_02/00572470</t>
  </si>
  <si>
    <t>4637*0,02 'Přepočtené koeficientem množství</t>
  </si>
  <si>
    <t>184802115</t>
  </si>
  <si>
    <t>Chemické odplevelení před založením kultury nad 20 m2 granulátem na široko v rovině a svahu do 1:5</t>
  </si>
  <si>
    <t>1506733789</t>
  </si>
  <si>
    <t>Chemické odplevelení půdy před založením kultury, trávníku nebo zpevněných ploch o výměře jednotlivě přes 20 m2 v rovině nebo na svahu do 1:5 granulátem na široko</t>
  </si>
  <si>
    <t>https://podminky.urs.cz/item/CS_URS_2021_02/184802115</t>
  </si>
  <si>
    <t>4637*1,5</t>
  </si>
  <si>
    <t>185803111</t>
  </si>
  <si>
    <t>Ošetření trávníku shrabáním v rovině a svahu do 1:5</t>
  </si>
  <si>
    <t>-1377131364</t>
  </si>
  <si>
    <t>Ošetření trávníku jednorázové v rovině nebo na svahu do 1:5</t>
  </si>
  <si>
    <t>https://podminky.urs.cz/item/CS_URS_2021_02/185803111</t>
  </si>
  <si>
    <t>4637*4</t>
  </si>
  <si>
    <t>185851121</t>
  </si>
  <si>
    <t>Dovoz vody pro zálivku rostlin za vzdálenost do 1000 m</t>
  </si>
  <si>
    <t>-740448293</t>
  </si>
  <si>
    <t>Dovoz vody pro zálivku rostlin na vzdálenost do 1000 m</t>
  </si>
  <si>
    <t>https://podminky.urs.cz/item/CS_URS_2021_02/185851121</t>
  </si>
  <si>
    <t>4637*5*5"l/m2"/1000</t>
  </si>
  <si>
    <t>185851129</t>
  </si>
  <si>
    <t>Příplatek k dovozu vody pro zálivku rostlin do 1000 m ZKD 1000 m</t>
  </si>
  <si>
    <t>1752282605</t>
  </si>
  <si>
    <t>Dovoz vody pro zálivku rostlin Příplatek k ceně za každých dalších i započatých 1000 m</t>
  </si>
  <si>
    <t>https://podminky.urs.cz/item/CS_URS_2021_02/185851129</t>
  </si>
  <si>
    <t>115,925*14</t>
  </si>
  <si>
    <t>Zakládání</t>
  </si>
  <si>
    <t>211971110</t>
  </si>
  <si>
    <t>Zřízení opláštění žeber nebo trativodů geotextilií v rýze nebo zářezu sklonu do 1:2</t>
  </si>
  <si>
    <t>-1781112273</t>
  </si>
  <si>
    <t>Zřízení opláštění výplně z geotextilie odvodňovacích žeber nebo trativodů v rýze nebo zářezu se stěnami šikmými o sklonu do 1:2</t>
  </si>
  <si>
    <t>https://podminky.urs.cz/item/CS_URS_2021_02/211971110</t>
  </si>
  <si>
    <t>1424*2,1</t>
  </si>
  <si>
    <t>69311081</t>
  </si>
  <si>
    <t>geotextilie netkaná separační, ochranná, filtrační, drenážní PES 300g/m2</t>
  </si>
  <si>
    <t>1595165641</t>
  </si>
  <si>
    <t>https://podminky.urs.cz/item/CS_URS_2021_02/69311081</t>
  </si>
  <si>
    <t>2990,4*1,1845 'Přepočtené koeficientem množství</t>
  </si>
  <si>
    <t>212572121</t>
  </si>
  <si>
    <t>Lože pro trativody z kameniva drobného těženého</t>
  </si>
  <si>
    <t>-1822277416</t>
  </si>
  <si>
    <t>https://podminky.urs.cz/item/CS_URS_2021_02/212572121</t>
  </si>
  <si>
    <t>1424*0,5*0,1</t>
  </si>
  <si>
    <t>2127552169</t>
  </si>
  <si>
    <t>Trativody z drenážních trubek plastových flexibilních D 150 mm bez lože</t>
  </si>
  <si>
    <t>536557919</t>
  </si>
  <si>
    <t>https://podminky.urs.cz/item/CS_URS_2021_02/2127552169</t>
  </si>
  <si>
    <t>1424</t>
  </si>
  <si>
    <t>273311127</t>
  </si>
  <si>
    <t>Základové desky z betonu prostého C 25/30</t>
  </si>
  <si>
    <t>-2014179227</t>
  </si>
  <si>
    <t>Základové konstrukce z betonu prostého desky ve výkopu nebo na hlavách pilot C 25/30</t>
  </si>
  <si>
    <t>https://podminky.urs.cz/item/CS_URS_2021_02/273311127</t>
  </si>
  <si>
    <t>"propustek rámový"</t>
  </si>
  <si>
    <t>2*14,2*0,3</t>
  </si>
  <si>
    <t>273321118</t>
  </si>
  <si>
    <t>Základové desky mostních konstrukcí ze ŽB C 30/37</t>
  </si>
  <si>
    <t>778701805</t>
  </si>
  <si>
    <t>Základové konstrukce z betonu železového desky ve výkopu nebo na hlavách pilot C 30/37</t>
  </si>
  <si>
    <t>https://podminky.urs.cz/item/CS_URS_2021_02/273321118</t>
  </si>
  <si>
    <t>"žb deska schodiště C 30/37 XF3"</t>
  </si>
  <si>
    <t>1,678 *"rez/m2"11,65</t>
  </si>
  <si>
    <t>"stupne min 150 mm C 30/37 XF3"2,613"rez"*2</t>
  </si>
  <si>
    <t>273321191</t>
  </si>
  <si>
    <t>Příplatek k základovým deskám mostních konstrukcí ze ŽB za betonáž malého rozsahudo 25 m3</t>
  </si>
  <si>
    <t>-1328443160</t>
  </si>
  <si>
    <t>Základové konstrukce z betonu železového Příplatek k cenám za betonáž malého rozsahu do 25 m3</t>
  </si>
  <si>
    <t>https://podminky.urs.cz/item/CS_URS_2021_02/273321191</t>
  </si>
  <si>
    <t>24,775</t>
  </si>
  <si>
    <t>36</t>
  </si>
  <si>
    <t>273354111</t>
  </si>
  <si>
    <t>Bednění základových desek - zřízení</t>
  </si>
  <si>
    <t>-1268758534</t>
  </si>
  <si>
    <t>Bednění základových konstrukcí desek zřízení</t>
  </si>
  <si>
    <t>https://podminky.urs.cz/item/CS_URS_2021_02/273354111</t>
  </si>
  <si>
    <t>"schodiště"</t>
  </si>
  <si>
    <t>3,6*11,5</t>
  </si>
  <si>
    <t>1,75*2*11,5</t>
  </si>
  <si>
    <t>(0,65*2+2,0)*11,5</t>
  </si>
  <si>
    <t>0,676*2,6</t>
  </si>
  <si>
    <t>1,108*2,6</t>
  </si>
  <si>
    <t>"schodnice" 28*0,15*2,0</t>
  </si>
  <si>
    <t>37</t>
  </si>
  <si>
    <t>273354211</t>
  </si>
  <si>
    <t>Bednění základových desek - odstranění</t>
  </si>
  <si>
    <t>-1670597095</t>
  </si>
  <si>
    <t>Bednění základových konstrukcí desek odstranění bednění</t>
  </si>
  <si>
    <t>https://podminky.urs.cz/item/CS_URS_2021_02/273354211</t>
  </si>
  <si>
    <t>132,639</t>
  </si>
  <si>
    <t>38</t>
  </si>
  <si>
    <t>273361116</t>
  </si>
  <si>
    <t>Výztuž základových desek z betonářské oceli 10 505</t>
  </si>
  <si>
    <t>486146774</t>
  </si>
  <si>
    <t>Výztuž základových konstrukcí desek z betonářské oceli 10 505 (R) nebo BSt 500</t>
  </si>
  <si>
    <t>https://podminky.urs.cz/item/CS_URS_2021_02/273361116</t>
  </si>
  <si>
    <t>"150 kg/m3"</t>
  </si>
  <si>
    <t>(24,775+1,542)*0,15</t>
  </si>
  <si>
    <t>39</t>
  </si>
  <si>
    <t>274321118</t>
  </si>
  <si>
    <t>Základové pasy, prahy, věnce a ostruhy mostních konstrukcí ze ŽB C 30/37</t>
  </si>
  <si>
    <t>-1216764602</t>
  </si>
  <si>
    <t>Základové konstrukce z betonu železového pásy, prahy, věnce a ostruhy ve výkopu nebo na hlavách pilot C 30/37</t>
  </si>
  <si>
    <t>https://podminky.urs.cz/item/CS_URS_2021_02/274321118</t>
  </si>
  <si>
    <t>"práh schodiště"</t>
  </si>
  <si>
    <t>"řez"0,771*2</t>
  </si>
  <si>
    <t>Svislé a kompletní konstrukce</t>
  </si>
  <si>
    <t>40</t>
  </si>
  <si>
    <t>34894213199</t>
  </si>
  <si>
    <t xml:space="preserve">Zábradlí ocelové přímé  výšky 0,6  m   vodorovné  trubky  průměru 51 mm</t>
  </si>
  <si>
    <t>2022237780</t>
  </si>
  <si>
    <t>Zábradlí ocelové přímé výšky 0,6 m vodorovné trubky průměru 51 mm</t>
  </si>
  <si>
    <t>https://podminky.urs.cz/item/CS_URS_2021_02/34894213199</t>
  </si>
  <si>
    <t>2*11,1</t>
  </si>
  <si>
    <t>41</t>
  </si>
  <si>
    <t>389121112</t>
  </si>
  <si>
    <t>Osazení dílců rámové konstrukce propustků a podchodů hmotnosti do 10 t</t>
  </si>
  <si>
    <t>817971554</t>
  </si>
  <si>
    <t>Osazení dílců rámové konstrukce propustků a podchodů hmotnosti jednotlivě přes 5 do 10 t</t>
  </si>
  <si>
    <t>https://podminky.urs.cz/item/CS_URS_2021_02/389121112</t>
  </si>
  <si>
    <t>"propustek v km 0,050 rámový 14,0m"14/2</t>
  </si>
  <si>
    <t>42</t>
  </si>
  <si>
    <t>59383451</t>
  </si>
  <si>
    <t>propust rámová 1,00x2,00x2,00m</t>
  </si>
  <si>
    <t>-1942182742</t>
  </si>
  <si>
    <t>https://podminky.urs.cz/item/CS_URS_2021_02/59383451</t>
  </si>
  <si>
    <t>Vodorovné konstrukce</t>
  </si>
  <si>
    <t>43</t>
  </si>
  <si>
    <t>451315116</t>
  </si>
  <si>
    <t>Podkladní nebo výplňová vrstva z betonu C 20/25 tl do 100 mm</t>
  </si>
  <si>
    <t>-1379241132</t>
  </si>
  <si>
    <t>Podkladní a výplňové vrstvy z betonu prostého tloušťky do 100 mm, z betonu C 20/25</t>
  </si>
  <si>
    <t>https://podminky.urs.cz/item/CS_URS_2021_02/451315116</t>
  </si>
  <si>
    <t>"pod dlažbu z lom kamene C 20/25nXF3)</t>
  </si>
  <si>
    <t>"Propustek v km 0,005 výtok"16</t>
  </si>
  <si>
    <t>"Propustek v km 0,050 vtok"27</t>
  </si>
  <si>
    <t>"Propustek v km 0,050 výtok a navazjující koryto"100</t>
  </si>
  <si>
    <t>44</t>
  </si>
  <si>
    <t>451315124</t>
  </si>
  <si>
    <t>Podkladní nebo výplňová vrstva z betonu C 12/15 tl do 150 mm</t>
  </si>
  <si>
    <t>-840827516</t>
  </si>
  <si>
    <t>Podkladní a výplňové vrstvy z betonu prostého tloušťky do 150 mm, z betonu C 12/15</t>
  </si>
  <si>
    <t>https://podminky.urs.cz/item/CS_URS_2021_02/451315124</t>
  </si>
  <si>
    <t>"schodište C 12/15 X0"(0,6+0,6+2)*12</t>
  </si>
  <si>
    <t>45</t>
  </si>
  <si>
    <t>451317777</t>
  </si>
  <si>
    <t>Podklad nebo lože pod dlažbu vodorovný nebo do sklonu 1:5 z betonu prostého tl přes 50 do 100 mm</t>
  </si>
  <si>
    <t>944818689</t>
  </si>
  <si>
    <t>Podklad nebo lože pod dlažbu (přídlažbu) v ploše vodorovné nebo ve sklonu do 1:5, tloušťky od 50 do 100 mm z betonu prostého</t>
  </si>
  <si>
    <t>https://podminky.urs.cz/item/CS_URS_2021_02/451317777</t>
  </si>
  <si>
    <t>87,3</t>
  </si>
  <si>
    <t>46</t>
  </si>
  <si>
    <t>451577877</t>
  </si>
  <si>
    <t>Podklad nebo lože pod dlažbu vodorovný nebo do sklonu 1:5 ze štěrkopísku tl přes 30 do 100 mm</t>
  </si>
  <si>
    <t>-2144124586</t>
  </si>
  <si>
    <t>Podklad nebo lože pod dlažbu (přídlažbu) v ploše vodorovné nebo ve sklonu do 1:5, tloušťky od 30 do 100 mm ze štěrkopísku</t>
  </si>
  <si>
    <t>https://podminky.urs.cz/item/CS_URS_2021_02/451577877</t>
  </si>
  <si>
    <t>47</t>
  </si>
  <si>
    <t>592180019</t>
  </si>
  <si>
    <t>betonová přídlažba 200/100/100</t>
  </si>
  <si>
    <t>-770179253</t>
  </si>
  <si>
    <t>https://podminky.urs.cz/item/CS_URS_2021_02/592180019</t>
  </si>
  <si>
    <t>Komunikace pozemní</t>
  </si>
  <si>
    <t>48</t>
  </si>
  <si>
    <t>564231111</t>
  </si>
  <si>
    <t>Podklad nebo podsyp ze štěrkopísku ŠP tl 100 mm</t>
  </si>
  <si>
    <t>-721172861</t>
  </si>
  <si>
    <t>Podklad nebo podsyp ze štěrkopísku ŠP s rozprostřením, vlhčením a zhutněním, po zhutnění tl. 100 mm</t>
  </si>
  <si>
    <t>https://podminky.urs.cz/item/CS_URS_2021_02/564231111</t>
  </si>
  <si>
    <t>"podkladní vrstvy schodiště"</t>
  </si>
  <si>
    <t>10,52*2,6*1,05</t>
  </si>
  <si>
    <t>14,2*2</t>
  </si>
  <si>
    <t>49</t>
  </si>
  <si>
    <t>564851111</t>
  </si>
  <si>
    <t>Podklad ze štěrkodrtě ŠD tl 150 mm</t>
  </si>
  <si>
    <t>561164419</t>
  </si>
  <si>
    <t>Podklad ze štěrkodrti ŠD s rozprostřením a zhutněním, po zhutnění tl. 150 mm</t>
  </si>
  <si>
    <t>https://podminky.urs.cz/item/CS_URS_2021_02/564851111</t>
  </si>
  <si>
    <t>"ŠDA 0/32" "konstrukce 2"</t>
  </si>
  <si>
    <t xml:space="preserve">"hlavní trasa  kontrastní dlažba"</t>
  </si>
  <si>
    <t>29,8*1,05</t>
  </si>
  <si>
    <t>"hlavní trasa zámková"</t>
  </si>
  <si>
    <t>(359+191+120+270)*1,05</t>
  </si>
  <si>
    <t>"OZ levá zámková"</t>
  </si>
  <si>
    <t>77*1,05</t>
  </si>
  <si>
    <t>"OZ bytové domy zámková"</t>
  </si>
  <si>
    <t>229*1,05</t>
  </si>
  <si>
    <t>50</t>
  </si>
  <si>
    <t>564861111</t>
  </si>
  <si>
    <t>Podklad ze štěrkodrtě ŠD tl 200 mm</t>
  </si>
  <si>
    <t>837999924</t>
  </si>
  <si>
    <t>Podklad ze štěrkodrti ŠD s rozprostřením a zhutněním, po zhutnění tl. 200 mm</t>
  </si>
  <si>
    <t>https://podminky.urs.cz/item/CS_URS_2021_02/564861111</t>
  </si>
  <si>
    <t>"hlavní trasa" "konstrukce 1"</t>
  </si>
  <si>
    <t>(3285+87,3)*1,15</t>
  </si>
  <si>
    <t>"OZ levá"</t>
  </si>
  <si>
    <t>992*1,15</t>
  </si>
  <si>
    <t>"OZ bytové domy"</t>
  </si>
  <si>
    <t>747*1,15</t>
  </si>
  <si>
    <t>51</t>
  </si>
  <si>
    <t>564861111.1</t>
  </si>
  <si>
    <t>-1748811759</t>
  </si>
  <si>
    <t>https://podminky.urs.cz/item/CS_URS_2021_02/564861111.1</t>
  </si>
  <si>
    <t>"ŠDA 0/32" "konstrukce 3"</t>
  </si>
  <si>
    <t>"barevne kontrastní s hmatovou úpravou"27,3*1,05</t>
  </si>
  <si>
    <t>160*1,05</t>
  </si>
  <si>
    <t>"cervená"270*1,05</t>
  </si>
  <si>
    <t>52</t>
  </si>
  <si>
    <t>564861113</t>
  </si>
  <si>
    <t>Podklad ze štěrkodrtě ŠD tl 220 mm</t>
  </si>
  <si>
    <t>738850722</t>
  </si>
  <si>
    <t>Podklad ze štěrkodrti ŠD s rozprostřením a zhutněním, po zhutnění tl. 220 mm</t>
  </si>
  <si>
    <t>https://podminky.urs.cz/item/CS_URS_2021_02/564861113</t>
  </si>
  <si>
    <t>"barevně kontrastní s hmatovou úpravou" "konstrukce 4"</t>
  </si>
  <si>
    <t>"hlavní trasa"13*1,05</t>
  </si>
  <si>
    <t>"hlavní trasa" "konstrukce 4"</t>
  </si>
  <si>
    <t>6*1,05</t>
  </si>
  <si>
    <t>586*1,05</t>
  </si>
  <si>
    <t>"OZ levá" "konstrukce 4"</t>
  </si>
  <si>
    <t>(199+29)*1,05</t>
  </si>
  <si>
    <t>428*1,05</t>
  </si>
  <si>
    <t>53</t>
  </si>
  <si>
    <t>564931312</t>
  </si>
  <si>
    <t>Podklad z betonového recyklátu tl 100 mm</t>
  </si>
  <si>
    <t>1858236765</t>
  </si>
  <si>
    <t>Podklad nebo podsyp z betonového recyklátu s rozprostřením a zhutněním, po zhutnění tl. 100 mm</t>
  </si>
  <si>
    <t>https://podminky.urs.cz/item/CS_URS_2021_02/564931312</t>
  </si>
  <si>
    <t>54</t>
  </si>
  <si>
    <t>564952111</t>
  </si>
  <si>
    <t>Podklad z mechanicky zpevněného kameniva MZK tl 150 mm</t>
  </si>
  <si>
    <t>-494250732</t>
  </si>
  <si>
    <t>Podklad z mechanicky zpevněného kameniva MZK (minerální beton) s rozprostřením a s hutněním, po zhutnění tl. 150 mm</t>
  </si>
  <si>
    <t>https://podminky.urs.cz/item/CS_URS_2021_02/564952111</t>
  </si>
  <si>
    <t>5024+87,3</t>
  </si>
  <si>
    <t>55</t>
  </si>
  <si>
    <t>564962113</t>
  </si>
  <si>
    <t>Podklad z mechanicky zpevněného kameniva MZK tl 220 mm</t>
  </si>
  <si>
    <t>762951368</t>
  </si>
  <si>
    <t>Podklad z mechanicky zpevněného kameniva MZK (minerální beton) s rozprostřením a s hutněním, po zhutnění tl. 220 mm</t>
  </si>
  <si>
    <t>https://podminky.urs.cz/item/CS_URS_2021_02/564962113</t>
  </si>
  <si>
    <t>"hlavní trasa"13</t>
  </si>
  <si>
    <t>586</t>
  </si>
  <si>
    <t>199+29</t>
  </si>
  <si>
    <t>428</t>
  </si>
  <si>
    <t>56</t>
  </si>
  <si>
    <t>565145121</t>
  </si>
  <si>
    <t>Asfaltový beton vrstva podkladní ACP 16 (obalované kamenivo OKS) tl 60 mm š přes 3 m</t>
  </si>
  <si>
    <t>1739664599</t>
  </si>
  <si>
    <t>Asfaltový beton vrstva podkladní ACP 16 (obalované kamenivo střednězrnné - OKS) s rozprostřením a zhutněním v pruhu šířky přes 3 m, po zhutnění tl. 60 mm</t>
  </si>
  <si>
    <t>https://podminky.urs.cz/item/CS_URS_2021_02/565145121</t>
  </si>
  <si>
    <t xml:space="preserve">"ACP 16+  50/70" "konstrukce 1"</t>
  </si>
  <si>
    <t>"hlavní trasa"</t>
  </si>
  <si>
    <t>3285</t>
  </si>
  <si>
    <t>992</t>
  </si>
  <si>
    <t>747</t>
  </si>
  <si>
    <t>57</t>
  </si>
  <si>
    <t>569851111</t>
  </si>
  <si>
    <t>Zpevnění krajnic štěrkodrtí tl 150 mm</t>
  </si>
  <si>
    <t>1163690171</t>
  </si>
  <si>
    <t>Zpevnění krajnic nebo komunikací pro pěší s rozprostřením a zhutněním, po zhutnění štěrkodrtí tl. 150 mm</t>
  </si>
  <si>
    <t>https://podminky.urs.cz/item/CS_URS_2021_02/569851111</t>
  </si>
  <si>
    <t>"šterkodrt 0/32 tr. B "189</t>
  </si>
  <si>
    <t>58</t>
  </si>
  <si>
    <t>5731111129</t>
  </si>
  <si>
    <t>Infiltrační postřik kat. asfaltovou emulzí, PI,C, 0,80 kg/m2</t>
  </si>
  <si>
    <t>1047831155</t>
  </si>
  <si>
    <t>https://podminky.urs.cz/item/CS_URS_2021_02/5731111129</t>
  </si>
  <si>
    <t>5024 "konstrukce 1"</t>
  </si>
  <si>
    <t>59</t>
  </si>
  <si>
    <t>5732311069</t>
  </si>
  <si>
    <t>Spojovací postřik kat. asfaltovou emulzí PS,C; 0,25 kg/m2</t>
  </si>
  <si>
    <t>-1995610120</t>
  </si>
  <si>
    <t>https://podminky.urs.cz/item/CS_URS_2021_02/5732311069</t>
  </si>
  <si>
    <t>60</t>
  </si>
  <si>
    <t>577134121</t>
  </si>
  <si>
    <t>Asfaltový beton vrstva obrusná ACO 11 (ABS) tř. I tl 40 mm š přes 3 m z nemodifikovaného asfaltu</t>
  </si>
  <si>
    <t>-1759017086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</si>
  <si>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</si>
  <si>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</si>
  <si>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 xml:space="preserve">"ACO 11  50/70" "konstrukce 1"</t>
  </si>
  <si>
    <t>61</t>
  </si>
  <si>
    <t>594411111</t>
  </si>
  <si>
    <t>Dlažba z lomového kamene s provedením lože z MC</t>
  </si>
  <si>
    <t>-1103983535</t>
  </si>
  <si>
    <t>Dlažba nebo přídlažba z lomového kamene lomařsky upraveného rigolového v ploše vodorovné nebo ve sklonu tl. do 250 mm, bez vyplnění spár, s provedením lože tl. 50 mm z cementové malty</t>
  </si>
  <si>
    <t>https://podminky.urs.cz/item/CS_URS_2021_02/594411111</t>
  </si>
  <si>
    <t>62</t>
  </si>
  <si>
    <t>596211120</t>
  </si>
  <si>
    <t>Kladení zámkové dlažby komunikací pro pěší tl 60 mm skupiny B pl do 50 m2</t>
  </si>
  <si>
    <t>-1985610168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</si>
  <si>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</si>
  <si>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https://podminky.urs.cz/item/CS_URS_2021_02/596211120</t>
  </si>
  <si>
    <t>"hlavní trasa barevne kontrastní s hmatovou úpravou" "konstrukce 2"</t>
  </si>
  <si>
    <t>29,8</t>
  </si>
  <si>
    <t>63</t>
  </si>
  <si>
    <t>59245222</t>
  </si>
  <si>
    <t>dlažba zámková tvaru I základní pro nevidomé 196x161x60mm barevná</t>
  </si>
  <si>
    <t>-1832570423</t>
  </si>
  <si>
    <t>https://podminky.urs.cz/item/CS_URS_2021_02/59245222</t>
  </si>
  <si>
    <t>29,8*1,03 'Přepočtené koeficientem množství</t>
  </si>
  <si>
    <t>596211123.1</t>
  </si>
  <si>
    <t>Kladení zámkové dlažby komunikací pro pěší tl 60 mm skupiny B pl přes 300 m2</t>
  </si>
  <si>
    <t>1494237237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</si>
  <si>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</si>
  <si>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https://podminky.urs.cz/item/CS_URS_2021_02/596211123.1</t>
  </si>
  <si>
    <t>"hlavní trasa" "konstrukce 2"</t>
  </si>
  <si>
    <t>359+191+120+270</t>
  </si>
  <si>
    <t>77</t>
  </si>
  <si>
    <t>229</t>
  </si>
  <si>
    <t>65</t>
  </si>
  <si>
    <t>59245015</t>
  </si>
  <si>
    <t>dlažba zámková tvaru I 200x165x60mm přírodní</t>
  </si>
  <si>
    <t>-378569081</t>
  </si>
  <si>
    <t>https://podminky.urs.cz/item/CS_URS_2021_02/59245015</t>
  </si>
  <si>
    <t>1246*1,01 'Přepočtené koeficientem množství</t>
  </si>
  <si>
    <t>66</t>
  </si>
  <si>
    <t>596211124</t>
  </si>
  <si>
    <t>Příplatek za kombinaci dvou barev u kladení betonových dlažeb komunikací pro pěší tl 60 mm skupiny B</t>
  </si>
  <si>
    <t>1414035698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</si>
  <si>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</si>
  <si>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https://podminky.urs.cz/item/CS_URS_2021_02/596211124</t>
  </si>
  <si>
    <t>"hlavní trasa barevne kontrastní s hmatovou úpravou"</t>
  </si>
  <si>
    <t>"barevně kontrastní s hmatovou úpravou"27,3</t>
  </si>
  <si>
    <t>67</t>
  </si>
  <si>
    <t>596211220.3</t>
  </si>
  <si>
    <t>Kladení zámkové dlažby komunikací pro pěší tl 80 mm skupiny B pl do 50 m2</t>
  </si>
  <si>
    <t>-605219617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</si>
  <si>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do 50 m2</t>
  </si>
  <si>
    <t>https://podminky.urs.cz/item/CS_URS_2021_02/596211220.3</t>
  </si>
  <si>
    <t>"barevne kontrastní s hmatovou úpravou,konstrukce 3"27,3</t>
  </si>
  <si>
    <t>68</t>
  </si>
  <si>
    <t>59245224</t>
  </si>
  <si>
    <t>dlažba zámková tvaru I základní pro nevidomé 196x161x80mm barevná</t>
  </si>
  <si>
    <t>486338867</t>
  </si>
  <si>
    <t>https://podminky.urs.cz/item/CS_URS_2021_02/59245224</t>
  </si>
  <si>
    <t>27,3*1,03 'Přepočtené koeficientem množství</t>
  </si>
  <si>
    <t>69</t>
  </si>
  <si>
    <t>596211222.2</t>
  </si>
  <si>
    <t>Kladení zámkové dlažby komunikací pro pěší tl 80 mm skupiny B pl přes 100 do 300 m2</t>
  </si>
  <si>
    <t>-1279841670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</si>
  <si>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</si>
  <si>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https://podminky.urs.cz/item/CS_URS_2021_02/596211222.2</t>
  </si>
  <si>
    <t>"cervená, konstrukce 3"270</t>
  </si>
  <si>
    <t>70</t>
  </si>
  <si>
    <t>59245203</t>
  </si>
  <si>
    <t>dlažba zámková tvaru I 196x161x80mm barevná</t>
  </si>
  <si>
    <t>-1403405230</t>
  </si>
  <si>
    <t>https://podminky.urs.cz/item/CS_URS_2021_02/59245203</t>
  </si>
  <si>
    <t>270*1,02 'Přepočtené koeficientem množství</t>
  </si>
  <si>
    <t>71</t>
  </si>
  <si>
    <t>596211222.1</t>
  </si>
  <si>
    <t>842339490</t>
  </si>
  <si>
    <t>https://podminky.urs.cz/item/CS_URS_2021_02/596211222.1</t>
  </si>
  <si>
    <t>160 "konstrukce 3"</t>
  </si>
  <si>
    <t>72</t>
  </si>
  <si>
    <t>59245213</t>
  </si>
  <si>
    <t>dlažba zámková tvaru I 196x161x80mm přírodní</t>
  </si>
  <si>
    <t>1867974439</t>
  </si>
  <si>
    <t>https://podminky.urs.cz/item/CS_URS_2021_02/59245213</t>
  </si>
  <si>
    <t>160*1,02 'Přepočtené koeficientem množství</t>
  </si>
  <si>
    <t>73</t>
  </si>
  <si>
    <t>596212322</t>
  </si>
  <si>
    <t>Kladení zámkové dlažby pozemních komunikací tl do 100 mm skupiny B pl do 300 m2</t>
  </si>
  <si>
    <t>611032142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</si>
  <si>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do 300 m2</t>
  </si>
  <si>
    <t>https://podminky.urs.cz/item/CS_URS_2021_02/596212322</t>
  </si>
  <si>
    <t>592452249</t>
  </si>
  <si>
    <t>dlažba zámková tvaru I základní pro nevidomé 196x161x100mm barevná</t>
  </si>
  <si>
    <t>113076509</t>
  </si>
  <si>
    <t>https://podminky.urs.cz/item/CS_URS_2021_02/592452249</t>
  </si>
  <si>
    <t>13*1,02 'Přepočtené koeficientem množství</t>
  </si>
  <si>
    <t>75</t>
  </si>
  <si>
    <t>596212323</t>
  </si>
  <si>
    <t>Kladení zámkové dlažby pozemních komunikací tl do 100 mm skupiny B pl přes 300 m2</t>
  </si>
  <si>
    <t>1112516341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</si>
  <si>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přes 300 m2</t>
  </si>
  <si>
    <t>https://podminky.urs.cz/item/CS_URS_2021_02/596212323</t>
  </si>
  <si>
    <t>76</t>
  </si>
  <si>
    <t>59245220</t>
  </si>
  <si>
    <t>dlažba zámková tvaru I 196x161x100mm přírodní</t>
  </si>
  <si>
    <t>-2042038696</t>
  </si>
  <si>
    <t>https://podminky.urs.cz/item/CS_URS_2021_02/59245220</t>
  </si>
  <si>
    <t>592*1,01 'Přepočtené koeficientem množství</t>
  </si>
  <si>
    <t>596212323.1</t>
  </si>
  <si>
    <t>-1874145686</t>
  </si>
  <si>
    <t>https://podminky.urs.cz/item/CS_URS_2021_02/596212323.1</t>
  </si>
  <si>
    <t>78</t>
  </si>
  <si>
    <t>59245205</t>
  </si>
  <si>
    <t>dlažba zámková tvaru I 196x161x100mm barevná</t>
  </si>
  <si>
    <t>303390381</t>
  </si>
  <si>
    <t>https://podminky.urs.cz/item/CS_URS_2021_02/59245205</t>
  </si>
  <si>
    <t>656*1,01 'Přepočtené koeficientem množství</t>
  </si>
  <si>
    <t>79</t>
  </si>
  <si>
    <t>599632111</t>
  </si>
  <si>
    <t>Vyplnění spár dlažby z lomového kamene MC se zatřením</t>
  </si>
  <si>
    <t>954336066</t>
  </si>
  <si>
    <t>Vyplnění spár dlažby (přídlažby) z lomového kamene v jakémkoliv sklonu plochy a jakékoliv tloušťky cementovou maltou se zatřením</t>
  </si>
  <si>
    <t>https://podminky.urs.cz/item/CS_URS_2021_02/599632111</t>
  </si>
  <si>
    <t>Trubní vedení</t>
  </si>
  <si>
    <t>80</t>
  </si>
  <si>
    <t>871315251</t>
  </si>
  <si>
    <t xml:space="preserve">Kanalizační potrubí z tvrdého PVC vícevrstvé tuhost třídy SN12  DN 150</t>
  </si>
  <si>
    <t>-745762856</t>
  </si>
  <si>
    <t>Kanalizační potrubí z tvrdého PVC vícevrstvé tuhost třídy SN12 DN 150</t>
  </si>
  <si>
    <t>https://podminky.urs.cz/item/CS_URS_2021_02/871315251</t>
  </si>
  <si>
    <t>"prípojky ulicních vpustí DN 150"</t>
  </si>
  <si>
    <t>83,5</t>
  </si>
  <si>
    <t>81</t>
  </si>
  <si>
    <t>871324201</t>
  </si>
  <si>
    <t xml:space="preserve">Montáž kanalizačního potrubí z PE SDR11 otevřený výkop sklon do 20 %  D 160x14,6 mm</t>
  </si>
  <si>
    <t>2093311464</t>
  </si>
  <si>
    <t>Montáž kanalizačního potrubí z PE SDR11 otevřený výkop sklon do 20 % D 160x14,6 mm</t>
  </si>
  <si>
    <t>https://podminky.urs.cz/item/CS_URS_2021_02/871324201</t>
  </si>
  <si>
    <t>"odvodnení schodište do UV"</t>
  </si>
  <si>
    <t>8,75+3,35+1+1,7+2,7</t>
  </si>
  <si>
    <t>82</t>
  </si>
  <si>
    <t>WVN.OP910160W</t>
  </si>
  <si>
    <t xml:space="preserve">HDPE  TRUBKA 160X6,2 </t>
  </si>
  <si>
    <t>1587588901</t>
  </si>
  <si>
    <t>https://podminky.urs.cz/item/CS_URS_2021_02/WVN.OP910160W</t>
  </si>
  <si>
    <t>17,5*1,015 'Přepočtené koeficientem množství</t>
  </si>
  <si>
    <t>83</t>
  </si>
  <si>
    <t>8713531219</t>
  </si>
  <si>
    <t>Montáž chráničky DN 200</t>
  </si>
  <si>
    <t>-1516251793</t>
  </si>
  <si>
    <t>https://podminky.urs.cz/item/CS_URS_2021_02/8713531219</t>
  </si>
  <si>
    <t>"prostup pro odvodnění schodiště"</t>
  </si>
  <si>
    <t>0,3</t>
  </si>
  <si>
    <t>84</t>
  </si>
  <si>
    <t>28611136</t>
  </si>
  <si>
    <t>trubka kanalizační PVC DN 200x1000mm SN4</t>
  </si>
  <si>
    <t>-2003654539</t>
  </si>
  <si>
    <t>https://podminky.urs.cz/item/CS_URS_2021_02/28611136</t>
  </si>
  <si>
    <t>0,3*1,03 'Přepočtené koeficientem množství</t>
  </si>
  <si>
    <t>85</t>
  </si>
  <si>
    <t>895941111</t>
  </si>
  <si>
    <t>Zřízení vpusti kanalizační uliční z betonových dílců typ UV-50 normální</t>
  </si>
  <si>
    <t>524249135</t>
  </si>
  <si>
    <t>https://podminky.urs.cz/item/CS_URS_2021_02/895941111</t>
  </si>
  <si>
    <t>86</t>
  </si>
  <si>
    <t>59223824</t>
  </si>
  <si>
    <t>vpusť uliční skruž betonová 590x500x50mm s výtokem (bez vložky)</t>
  </si>
  <si>
    <t>552752142</t>
  </si>
  <si>
    <t>https://podminky.urs.cz/item/CS_URS_2021_02/59223824</t>
  </si>
  <si>
    <t>87</t>
  </si>
  <si>
    <t>59223860</t>
  </si>
  <si>
    <t>skruž pro uliční vpusť středová betonová 450x195x50mm</t>
  </si>
  <si>
    <t>1938272991</t>
  </si>
  <si>
    <t>https://podminky.urs.cz/item/CS_URS_2021_02/59223860</t>
  </si>
  <si>
    <t>88</t>
  </si>
  <si>
    <t>59223866</t>
  </si>
  <si>
    <t>skruž pro uliční vpusť přechodová betonová 450-270x295x50m</t>
  </si>
  <si>
    <t>-2020113373</t>
  </si>
  <si>
    <t>https://podminky.urs.cz/item/CS_URS_2021_02/59223866</t>
  </si>
  <si>
    <t>89</t>
  </si>
  <si>
    <t>59223856</t>
  </si>
  <si>
    <t>skruž pro uliční vpusť horní betonová 450x195x50mm</t>
  </si>
  <si>
    <t>-2059221069</t>
  </si>
  <si>
    <t>https://podminky.urs.cz/item/CS_URS_2021_02/59223856</t>
  </si>
  <si>
    <t>90</t>
  </si>
  <si>
    <t>28661789</t>
  </si>
  <si>
    <t>koš kalový ocelový pro silniční vpusť 425mm vč. madla</t>
  </si>
  <si>
    <t>-1345937828</t>
  </si>
  <si>
    <t>https://podminky.urs.cz/item/CS_URS_2021_02/28661789</t>
  </si>
  <si>
    <t>91</t>
  </si>
  <si>
    <t>562410429</t>
  </si>
  <si>
    <t>mříž D 400 litina uličních vpustí</t>
  </si>
  <si>
    <t>-839362230</t>
  </si>
  <si>
    <t>https://podminky.urs.cz/item/CS_URS_2021_02/562410429</t>
  </si>
  <si>
    <t>26 " 500x500 mm"</t>
  </si>
  <si>
    <t>92</t>
  </si>
  <si>
    <t>911121111</t>
  </si>
  <si>
    <t>Montáž zábradlí ocelového přichyceného vruty do betonového podkladu</t>
  </si>
  <si>
    <t>-917416952</t>
  </si>
  <si>
    <t>https://podminky.urs.cz/item/CS_URS_2021_02/911121111</t>
  </si>
  <si>
    <t>2*4,5</t>
  </si>
  <si>
    <t>"propustek trubní"</t>
  </si>
  <si>
    <t>93</t>
  </si>
  <si>
    <t>5539100299</t>
  </si>
  <si>
    <t>zábradlí rámového propustku</t>
  </si>
  <si>
    <t>sada</t>
  </si>
  <si>
    <t>-1518841234</t>
  </si>
  <si>
    <t>https://podminky.urs.cz/item/CS_URS_2021_02/5539100299</t>
  </si>
  <si>
    <t>94</t>
  </si>
  <si>
    <t>5539100298</t>
  </si>
  <si>
    <t xml:space="preserve">zábradlí trubního  propustku</t>
  </si>
  <si>
    <t>661825184</t>
  </si>
  <si>
    <t>https://podminky.urs.cz/item/CS_URS_2021_02/5539100298</t>
  </si>
  <si>
    <t>1*4,0+4*1,25</t>
  </si>
  <si>
    <t>95</t>
  </si>
  <si>
    <t>914111111</t>
  </si>
  <si>
    <t>Montáž svislé dopravní značky do velikosti 1 m2 objímkami na sloupek nebo konzolu</t>
  </si>
  <si>
    <t>1838500513</t>
  </si>
  <si>
    <t>Montáž svislé dopravní značky základní velikosti do 1 m2 objímkami na sloupky nebo konzoly</t>
  </si>
  <si>
    <t>https://podminky.urs.cz/item/CS_URS_2021_02/914111111</t>
  </si>
  <si>
    <t>"značka 1x1 m"</t>
  </si>
  <si>
    <t>"značka 1x0,75"</t>
  </si>
  <si>
    <t>"značka základní"</t>
  </si>
  <si>
    <t>96</t>
  </si>
  <si>
    <t>4044560299</t>
  </si>
  <si>
    <t xml:space="preserve">dopravní značky  retroreflexní</t>
  </si>
  <si>
    <t>-182172684</t>
  </si>
  <si>
    <t>97</t>
  </si>
  <si>
    <t>914511112</t>
  </si>
  <si>
    <t>Montáž sloupku dopravních značek délky do 3,5 m s betonovým základem a patkou</t>
  </si>
  <si>
    <t>950487066</t>
  </si>
  <si>
    <t>Montáž sloupku dopravních značek délky do 3,5 m do hliníkové patky</t>
  </si>
  <si>
    <t>https://podminky.urs.cz/item/CS_URS_2021_02/914511112</t>
  </si>
  <si>
    <t>98</t>
  </si>
  <si>
    <t>40445225</t>
  </si>
  <si>
    <t>sloupek pro dopravní značku Zn D 60mm v 3,5m</t>
  </si>
  <si>
    <t>1633068409</t>
  </si>
  <si>
    <t>https://podminky.urs.cz/item/CS_URS_2021_02/40445225</t>
  </si>
  <si>
    <t>99</t>
  </si>
  <si>
    <t>40445240</t>
  </si>
  <si>
    <t>patka pro sloupek Al D 60mm</t>
  </si>
  <si>
    <t>1976490367</t>
  </si>
  <si>
    <t>https://podminky.urs.cz/item/CS_URS_2021_02/40445240</t>
  </si>
  <si>
    <t>100</t>
  </si>
  <si>
    <t>40445256</t>
  </si>
  <si>
    <t>svorka upínací na sloupek dopravní značky D 60mm</t>
  </si>
  <si>
    <t>-462694684</t>
  </si>
  <si>
    <t>https://podminky.urs.cz/item/CS_URS_2021_02/40445256</t>
  </si>
  <si>
    <t>101</t>
  </si>
  <si>
    <t>40445253</t>
  </si>
  <si>
    <t>víčko plastové na sloupek D 60mm</t>
  </si>
  <si>
    <t>1326457453</t>
  </si>
  <si>
    <t>https://podminky.urs.cz/item/CS_URS_2021_02/40445253</t>
  </si>
  <si>
    <t>102</t>
  </si>
  <si>
    <t>915111112</t>
  </si>
  <si>
    <t>Vodorovné dopravní značení dělící čáry souvislé š 125 mm retroreflexní bílá barva</t>
  </si>
  <si>
    <t>2136920556</t>
  </si>
  <si>
    <t>Vodorovné dopravní značení stříkané barvou dělící čára šířky 125 mm souvislá bílá retroreflexní</t>
  </si>
  <si>
    <t>https://podminky.urs.cz/item/CS_URS_2021_02/915111112</t>
  </si>
  <si>
    <t>"VDZ I. fáze na nové asfaltové plochy"</t>
  </si>
  <si>
    <t>"V4 (0,125)"83*0,125</t>
  </si>
  <si>
    <t>"VDZ II. fáze na nové asfaltové plochy, na betonovou dlažbu jako I. fáze"</t>
  </si>
  <si>
    <t>"V10c (0,125)"((6+16)*2+(30*5,4))*0,125+0,25*(1,7*5)</t>
  </si>
  <si>
    <t>103</t>
  </si>
  <si>
    <t>915111116</t>
  </si>
  <si>
    <t>Vodorovné dopravní značení dělící čáry souvislé š 125 mm retroreflexní žlutá barva</t>
  </si>
  <si>
    <t>-218574490</t>
  </si>
  <si>
    <t>Vodorovné dopravní značení stříkané barvou dělící čára šířky 125 mm souvislá žlutá retroreflexní</t>
  </si>
  <si>
    <t>https://podminky.urs.cz/item/CS_URS_2021_02/915111116</t>
  </si>
  <si>
    <t>0,125*40</t>
  </si>
  <si>
    <t>104</t>
  </si>
  <si>
    <t>915221111</t>
  </si>
  <si>
    <t>Vodorovné dopravní značení vodící čáry souvislé š 250 mm bílý plast</t>
  </si>
  <si>
    <t>1578390371</t>
  </si>
  <si>
    <t>Vodorovné dopravní značení stříkaným plastem vodící čára bílá šířky 250 mm souvislá základní</t>
  </si>
  <si>
    <t>https://podminky.urs.cz/item/CS_URS_2021_02/915221111</t>
  </si>
  <si>
    <t>"V4 (0,25)"20*0,25</t>
  </si>
  <si>
    <t>"V2b (1,5/1,5/0,25)"(19+20)/2*0,25</t>
  </si>
  <si>
    <t>105</t>
  </si>
  <si>
    <t>91522212199</t>
  </si>
  <si>
    <t>kontrastní bezpečnostní pás</t>
  </si>
  <si>
    <t>965984427</t>
  </si>
  <si>
    <t>https://podminky.urs.cz/item/CS_URS_2021_02/91522212199</t>
  </si>
  <si>
    <t>4*2</t>
  </si>
  <si>
    <t>106</t>
  </si>
  <si>
    <t>915351112</t>
  </si>
  <si>
    <t>Předformátované vodorovné dopravní značení číslice nebo písmeno délky do 2,5 m</t>
  </si>
  <si>
    <t>-480840781</t>
  </si>
  <si>
    <t>Vodorovné značení předformovaným termoplastem písmena nebo číslice velikosti do 2,5 m</t>
  </si>
  <si>
    <t>https://podminky.urs.cz/item/CS_URS_2021_02/915351112</t>
  </si>
  <si>
    <t>"symbol"3</t>
  </si>
  <si>
    <t>107</t>
  </si>
  <si>
    <t>916131113</t>
  </si>
  <si>
    <t>Osazení silničního obrubníku betonového ležatého s boční opěrou do lože z betonu prostého</t>
  </si>
  <si>
    <t>1266715546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</si>
  <si>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</si>
  <si>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https://podminky.urs.cz/item/CS_URS_2021_02/916131113</t>
  </si>
  <si>
    <t>"včetně úseků náběhu, do lože C 20/25nXF3"</t>
  </si>
  <si>
    <t>1240</t>
  </si>
  <si>
    <t>108</t>
  </si>
  <si>
    <t>59217032</t>
  </si>
  <si>
    <t>obrubník betonový silniční 1000x150x150mm</t>
  </si>
  <si>
    <t>-264968490</t>
  </si>
  <si>
    <t>https://podminky.urs.cz/item/CS_URS_2021_02/59217032</t>
  </si>
  <si>
    <t>864</t>
  </si>
  <si>
    <t>864*1,02 'Přepočtené koeficientem množství</t>
  </si>
  <si>
    <t>109</t>
  </si>
  <si>
    <t>59217031</t>
  </si>
  <si>
    <t>obrubník betonový silniční 1000x150x250mm</t>
  </si>
  <si>
    <t>-118568730</t>
  </si>
  <si>
    <t>https://podminky.urs.cz/item/CS_URS_2021_02/59217031</t>
  </si>
  <si>
    <t>376</t>
  </si>
  <si>
    <t>376*1,02 'Přepočtené koeficientem množství</t>
  </si>
  <si>
    <t>110</t>
  </si>
  <si>
    <t>916231213</t>
  </si>
  <si>
    <t>Osazení chodníkového obrubníku betonového stojatého s boční opěrou do lože z betonu prostého</t>
  </si>
  <si>
    <t>416308025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</si>
  <si>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</si>
  <si>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</si>
  <si>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1290</t>
  </si>
  <si>
    <t>111</t>
  </si>
  <si>
    <t>59217017</t>
  </si>
  <si>
    <t>obrubník betonový chodníkový 1000x100x250mm</t>
  </si>
  <si>
    <t>-1197430913</t>
  </si>
  <si>
    <t>https://podminky.urs.cz/item/CS_URS_2021_02/59217017</t>
  </si>
  <si>
    <t>1290*1,02 'Přepočtené koeficientem množství</t>
  </si>
  <si>
    <t>112</t>
  </si>
  <si>
    <t>919112222</t>
  </si>
  <si>
    <t>Řezání spár pro vytvoření komůrky š 15 mm hl 25 mm pro těsnící zálivku v živičném krytu</t>
  </si>
  <si>
    <t>1174211329</t>
  </si>
  <si>
    <t>Řezání dilatačních spár v živičném krytu vytvoření komůrky pro těsnící zálivku šířky 15 mm, hloubky 25 mm</t>
  </si>
  <si>
    <t>https://podminky.urs.cz/item/CS_URS_2021_02/919112222</t>
  </si>
  <si>
    <t>6,5+5+6,5+7</t>
  </si>
  <si>
    <t>113</t>
  </si>
  <si>
    <t>919122121</t>
  </si>
  <si>
    <t>Těsnění spár zálivkou za tepla pro komůrky š 15 mm hl 25 mm s těsnicím profilem</t>
  </si>
  <si>
    <t>-139796661</t>
  </si>
  <si>
    <t>Utěsnění dilatačních spár zálivkou za tepla v cementobetonovém nebo živičném krytu včetně adhezního nátěru s těsnicím profilem pod zálivkou, pro komůrky šířky 15 mm, hloubky 25 mm</t>
  </si>
  <si>
    <t>https://podminky.urs.cz/item/CS_URS_2021_02/919122121</t>
  </si>
  <si>
    <t>114</t>
  </si>
  <si>
    <t>919411141</t>
  </si>
  <si>
    <t>Čelo propustku z betonu prostého se zvýšenými nároky na prostředí pro propustek z trub DN 600 až 800</t>
  </si>
  <si>
    <t>352934945</t>
  </si>
  <si>
    <t>Čelo propustku včetně římsy z betonu prostého se zvýšenými nároky na prostředí, pro propustek z trub DN 600 až 800 mm</t>
  </si>
  <si>
    <t>https://podminky.urs.cz/item/CS_URS_2021_02/919411141</t>
  </si>
  <si>
    <t>"propustek DN 600"1</t>
  </si>
  <si>
    <t>115</t>
  </si>
  <si>
    <t>9194111419</t>
  </si>
  <si>
    <t xml:space="preserve">Čelo propustku  včetně římsy z betonu prostého se zvýšenými nároky na prostředí, pro propustek rámový 2,0x1,0</t>
  </si>
  <si>
    <t>-835944771</t>
  </si>
  <si>
    <t>Čelo propustku včetně římsy z betonu prostého se zvýšenými nároky na prostředí, pro propustek rámový 2,0x1,0</t>
  </si>
  <si>
    <t>https://podminky.urs.cz/item/CS_URS_2021_02/9194111419</t>
  </si>
  <si>
    <t>"propustek rámový"2</t>
  </si>
  <si>
    <t>116</t>
  </si>
  <si>
    <t>919413121</t>
  </si>
  <si>
    <t>Vtoková jímka z betonu prostého se zvýšenými nároky na prostředí pro propustek z trub do DN 800</t>
  </si>
  <si>
    <t>-1408164069</t>
  </si>
  <si>
    <t>Vtoková jímka propustku z betonu prostého se zvýšenými nároky na prostředí tř. C 25/30, propustku z trub DN do 800 mm</t>
  </si>
  <si>
    <t>https://podminky.urs.cz/item/CS_URS_2021_02/919413121</t>
  </si>
  <si>
    <t>117</t>
  </si>
  <si>
    <t>919521140</t>
  </si>
  <si>
    <t>Zřízení silničního propustku z trub betonových nebo ŽB DN 600</t>
  </si>
  <si>
    <t>-1636697433</t>
  </si>
  <si>
    <t>Zřízení silničního propustku z trub betonových nebo železobetonových DN 600 mm</t>
  </si>
  <si>
    <t>https://podminky.urs.cz/item/CS_URS_2021_02/919521140</t>
  </si>
  <si>
    <t>"DN 600"13,23</t>
  </si>
  <si>
    <t>118</t>
  </si>
  <si>
    <t>59222001</t>
  </si>
  <si>
    <t>trouba ŽB hrdlová DN 600</t>
  </si>
  <si>
    <t>-656728600</t>
  </si>
  <si>
    <t>https://podminky.urs.cz/item/CS_URS_2021_02/59222001</t>
  </si>
  <si>
    <t>119</t>
  </si>
  <si>
    <t>919535558</t>
  </si>
  <si>
    <t>Obetonování trubního propustku betonem prostým tř. C 20/25</t>
  </si>
  <si>
    <t>-1605024047</t>
  </si>
  <si>
    <t>Obetonování trubního propustku betonem prostým bez zvýšených nároků na prostředí tř. C 20/25</t>
  </si>
  <si>
    <t>https://podminky.urs.cz/item/CS_URS_2021_02/919535558</t>
  </si>
  <si>
    <t>0,75*3,14*0,6*0,25*13,23</t>
  </si>
  <si>
    <t>120</t>
  </si>
  <si>
    <t>935932117</t>
  </si>
  <si>
    <t>Odvodňovací plastový žlab pro zatížení A15 vnitřní š 100 mm s roštem mřížkovým z nerez oceli</t>
  </si>
  <si>
    <t>-41055907</t>
  </si>
  <si>
    <t>Odvodňovací plastový žlab pro třídu zatížení A 15 vnitřní šířky 100 mm s krycím roštem mřížkovým z nerezové oceli</t>
  </si>
  <si>
    <t>https://podminky.urs.cz/item/CS_URS_2021_02/935932117</t>
  </si>
  <si>
    <t>3*2</t>
  </si>
  <si>
    <t>121</t>
  </si>
  <si>
    <t>935932422</t>
  </si>
  <si>
    <t>Odvodňovací plastový žlab pro zatížení D400 vnitřní š 200 mm s roštem mřížkovým z litiny</t>
  </si>
  <si>
    <t>1115688072</t>
  </si>
  <si>
    <t>Odvodňovací plastový žlab pro třídu zatížení D 400 vnitřní šířky 200 mm s krycím roštem mřížkovým z litiny</t>
  </si>
  <si>
    <t>https://podminky.urs.cz/item/CS_URS_2021_02/935932422</t>
  </si>
  <si>
    <t>122</t>
  </si>
  <si>
    <t>938902112</t>
  </si>
  <si>
    <t>Čištění příkopů komunikací příkopovým rypadlem objem nánosu přes 0,15 do 0,3 m3/m</t>
  </si>
  <si>
    <t>1548421507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</si>
  <si>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</si>
  <si>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https://podminky.urs.cz/item/CS_URS_2021_02/938902112</t>
  </si>
  <si>
    <t>"Reprofilace príkopu podél komunikace"75</t>
  </si>
  <si>
    <t>"Reprofilace príkopu vodotece"33</t>
  </si>
  <si>
    <t>123</t>
  </si>
  <si>
    <t>953941110</t>
  </si>
  <si>
    <t>Osazování schodišťového, balkónového nebo jiného zábradlí</t>
  </si>
  <si>
    <t>-124815241</t>
  </si>
  <si>
    <t>Osazení drobných kovových výrobků bez jejich dodání s vysekáním kapes pro upevňovací prvky se zazděním, zabetonováním nebo zalitím schodišťového, balkónového nebo jiného zábradlí</t>
  </si>
  <si>
    <t>https://podminky.urs.cz/item/CS_URS_2021_02/953941110</t>
  </si>
  <si>
    <t>"schodišťové zábradlí"</t>
  </si>
  <si>
    <t>2*10,52</t>
  </si>
  <si>
    <t>124</t>
  </si>
  <si>
    <t>55342030</t>
  </si>
  <si>
    <t>zábradlí Pz, sloupky 40x40mm, výplň 6 vodorovných prutů, madlo kruhové pr. 42,4mm</t>
  </si>
  <si>
    <t>252852417</t>
  </si>
  <si>
    <t>https://podminky.urs.cz/item/CS_URS_2021_02/55342030</t>
  </si>
  <si>
    <t>125</t>
  </si>
  <si>
    <t>9630511119</t>
  </si>
  <si>
    <t xml:space="preserve">Bourání rámových  konstrukcí propustku ze železového betonu</t>
  </si>
  <si>
    <t>1141869724</t>
  </si>
  <si>
    <t>Bourání rámových konstrukcí propustku ze železového betonu</t>
  </si>
  <si>
    <t>https://podminky.urs.cz/item/CS_URS_2021_02/9630511119</t>
  </si>
  <si>
    <t>"bourání rámového propustku 2x1 m, délky 10 m, včetně základu, čel "</t>
  </si>
  <si>
    <t>(2*2,0+2*1,0)*0,3*10</t>
  </si>
  <si>
    <t>0,4*2,5*10+2*4,0*1,5*0,6</t>
  </si>
  <si>
    <t>126</t>
  </si>
  <si>
    <t>966005211</t>
  </si>
  <si>
    <t>Rozebrání a odstranění silničního zábradlí se sloupky osazenými do říms nebo krycích desek</t>
  </si>
  <si>
    <t>-1062165192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</si>
  <si>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</si>
  <si>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https://podminky.urs.cz/item/CS_URS_2021_02/966005211</t>
  </si>
  <si>
    <t>"propustek DN 600"</t>
  </si>
  <si>
    <t>2*4</t>
  </si>
  <si>
    <t>"rámový propustek" 2*4,2</t>
  </si>
  <si>
    <t>127</t>
  </si>
  <si>
    <t>966008113</t>
  </si>
  <si>
    <t>Bourání trubního propustku DN přes 500 do 800</t>
  </si>
  <si>
    <t>-2113092140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</si>
  <si>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</si>
  <si>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https://podminky.urs.cz/item/CS_URS_2021_02/966008113</t>
  </si>
  <si>
    <t>"DN 600 , délka 10 m, včetně základu"10</t>
  </si>
  <si>
    <t>128</t>
  </si>
  <si>
    <t>966008311</t>
  </si>
  <si>
    <t>Bourání čela trubního propustku z betonu železového</t>
  </si>
  <si>
    <t>1533758754</t>
  </si>
  <si>
    <t>Bourání trubního propustku s odklizením a uložením vybouraného materiálu na skládku na vzdálenost do 3 m nebo s naložením na dopravní prostředek čela z betonu železového</t>
  </si>
  <si>
    <t>https://podminky.urs.cz/item/CS_URS_2021_02/966008311</t>
  </si>
  <si>
    <t>"DN 600 , délka 10 m, vcetne základu"1,8*4,5*0,6*2</t>
  </si>
  <si>
    <t>129</t>
  </si>
  <si>
    <t>1661509853</t>
  </si>
  <si>
    <t>603,598</t>
  </si>
  <si>
    <t>"odečet odkupu ze strany zhotovitele na základě testu a smlouvy"</t>
  </si>
  <si>
    <t xml:space="preserve">"pol 113107246  50%"-449,506*0,5</t>
  </si>
  <si>
    <t>130</t>
  </si>
  <si>
    <t>-1002278435</t>
  </si>
  <si>
    <t>"skládka 30 km"</t>
  </si>
  <si>
    <t>398,845*29</t>
  </si>
  <si>
    <t>131</t>
  </si>
  <si>
    <t>-1357044677</t>
  </si>
  <si>
    <t>378,845</t>
  </si>
  <si>
    <t>132</t>
  </si>
  <si>
    <t>-1902379077</t>
  </si>
  <si>
    <t>"K fakturaci budou doloženy vážní lístky ze skládky a doklad o úhrade poplatku za skládku"</t>
  </si>
  <si>
    <t>PSV</t>
  </si>
  <si>
    <t>Práce a dodávky PSV</t>
  </si>
  <si>
    <t>711</t>
  </si>
  <si>
    <t>Izolace proti vodě, vlhkosti a plynům</t>
  </si>
  <si>
    <t>133</t>
  </si>
  <si>
    <t>711111001</t>
  </si>
  <si>
    <t>Provedení izolace proti zemní vlhkosti vodorovné za studena nátěrem penetračním</t>
  </si>
  <si>
    <t>1292448554</t>
  </si>
  <si>
    <t>Provedení izolace proti zemní vlhkosti natěradly a tmely za studena na ploše vodorovné V nátěrem penetračním</t>
  </si>
  <si>
    <t>https://podminky.urs.cz/item/CS_URS_2021_02/711111001</t>
  </si>
  <si>
    <t>14*2,0*2*1,05</t>
  </si>
  <si>
    <t>134</t>
  </si>
  <si>
    <t>11163150</t>
  </si>
  <si>
    <t>lak penetrační asfaltový</t>
  </si>
  <si>
    <t>1253150725</t>
  </si>
  <si>
    <t>https://podminky.urs.cz/item/CS_URS_2021_02/11163150</t>
  </si>
  <si>
    <t>58,8*0,00033 'Přepočtené koeficientem množství</t>
  </si>
  <si>
    <t>135</t>
  </si>
  <si>
    <t>711112001</t>
  </si>
  <si>
    <t>Provedení izolace proti zemní vlhkosti svislé za studena nátěrem penetračním</t>
  </si>
  <si>
    <t>563196931</t>
  </si>
  <si>
    <t>Provedení izolace proti zemní vlhkosti natěradly a tmely za studena na ploše svislé S nátěrem penetračním</t>
  </si>
  <si>
    <t>https://podminky.urs.cz/item/CS_URS_2021_02/711112001</t>
  </si>
  <si>
    <t>14,0*1,0*2*1,05+2*4,0*1,7</t>
  </si>
  <si>
    <t>136</t>
  </si>
  <si>
    <t>-58256245</t>
  </si>
  <si>
    <t>43*0,00034 'Přepočtené koeficientem množství</t>
  </si>
  <si>
    <t>137</t>
  </si>
  <si>
    <t>711341564</t>
  </si>
  <si>
    <t>Provedení hydroizolace mostovek pásy přitavením NAIP</t>
  </si>
  <si>
    <t>173541630</t>
  </si>
  <si>
    <t>Provedení izolace mostovek pásy přitavením NAIP</t>
  </si>
  <si>
    <t>https://podminky.urs.cz/item/CS_URS_2021_02/711341564</t>
  </si>
  <si>
    <t>14*(1+1+2+2)*1,05</t>
  </si>
  <si>
    <t>138</t>
  </si>
  <si>
    <t>6283315899</t>
  </si>
  <si>
    <t xml:space="preserve">pás asfaltový natavitelný  s vložkou ze skleněné tkaniny, s jemnozrnným minerálním posypem</t>
  </si>
  <si>
    <t>-843356600</t>
  </si>
  <si>
    <t>https://podminky.urs.cz/item/CS_URS_2021_02/6283315899</t>
  </si>
  <si>
    <t>88,2*1,1655 'Přepočtené koeficientem množství</t>
  </si>
  <si>
    <t>SO 801 - HTÚ</t>
  </si>
  <si>
    <t>122151407</t>
  </si>
  <si>
    <t>Vykopávky v zemníku na suchu v hornině třídy těžitelnosti I skupiny 1 a 2 objem přes 5000 m3 strojně</t>
  </si>
  <si>
    <t>1280308481</t>
  </si>
  <si>
    <t>Vykopávky v zemnících na suchu strojně zapažených i nezapažených v hornině třídy těžitelnosti I skupiny 1 a 2 přes 5 000 m3</t>
  </si>
  <si>
    <t>https://podminky.urs.cz/item/CS_URS_2021_02/122151407</t>
  </si>
  <si>
    <t>"natěžení zeminy vhodné dle ČSN 736133"</t>
  </si>
  <si>
    <t>"zpevnené plochy"(6003*0,55+1748*0,3)</t>
  </si>
  <si>
    <t>"zásyp po demolici plotu"798*0,5*0,5*1/4</t>
  </si>
  <si>
    <t>"bodové objekty (VO,SDZ,závory"3</t>
  </si>
  <si>
    <t>"základy budov"(39+200)*1</t>
  </si>
  <si>
    <t>"CSPH"15*10*4</t>
  </si>
  <si>
    <t>"ornice " 7751*0,2</t>
  </si>
  <si>
    <t>"ostatní terénní úpravy" 1074</t>
  </si>
  <si>
    <t>-671983388</t>
  </si>
  <si>
    <t>171151103</t>
  </si>
  <si>
    <t>Uložení sypaniny z hornin soudržných do násypů zhutněných strojně</t>
  </si>
  <si>
    <t>-310936308</t>
  </si>
  <si>
    <t>Uložení sypanin do násypů strojně s rozprostřením sypaniny ve vrstvách a s hrubým urovnáním zhutněných z hornin soudržných jakékoliv třídy těžitelnosti</t>
  </si>
  <si>
    <t>https://podminky.urs.cz/item/CS_URS_2021_02/171151103</t>
  </si>
  <si>
    <t>"uložení prebytku zeminy IS "1641</t>
  </si>
  <si>
    <t>171251101</t>
  </si>
  <si>
    <t>Uložení sypaniny do násypů nezhutněných strojně</t>
  </si>
  <si>
    <t>-1594349953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</si>
  <si>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</si>
  <si>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</si>
  <si>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"rozprostrení - materiál v hromade c.1"150</t>
  </si>
  <si>
    <t>695420745</t>
  </si>
  <si>
    <t>5684+2067</t>
  </si>
  <si>
    <t>10364101</t>
  </si>
  <si>
    <t xml:space="preserve">zemina pro terénní úpravy -  ornice</t>
  </si>
  <si>
    <t>1049226000</t>
  </si>
  <si>
    <t>https://podminky.urs.cz/item/CS_URS_2021_02/10364101</t>
  </si>
  <si>
    <t>"porízení deficitu ornice" 2067*0,2*1,808</t>
  </si>
  <si>
    <t>SO 802 - VEGETAČNÍ ÚPRAVY A VÝSADBY</t>
  </si>
  <si>
    <t>183101215</t>
  </si>
  <si>
    <t>Jamky pro výsadbu s výměnou 50 % půdy zeminy tř 1 až 4 obj přes 0,125 do 0,4 m3 v rovině a svahu do 1:5</t>
  </si>
  <si>
    <t>2082968350</t>
  </si>
  <si>
    <t>Hloubení jamek pro vysazování rostlin v zemině tř.1 až 4 s výměnou půdy z 50% v rovině nebo na svahu do 1:5, objemu přes 0,125 do 0,40 m3</t>
  </si>
  <si>
    <t>https://podminky.urs.cz/item/CS_URS_2021_02/183101215</t>
  </si>
  <si>
    <t>"stromy"</t>
  </si>
  <si>
    <t>10321100</t>
  </si>
  <si>
    <t>zahradní substrát pro výsadbu VL</t>
  </si>
  <si>
    <t>508688848</t>
  </si>
  <si>
    <t>https://podminky.urs.cz/item/CS_URS_2021_02/10321100</t>
  </si>
  <si>
    <t>28*0,2 'Přepočtené koeficientem množství</t>
  </si>
  <si>
    <t>183106613</t>
  </si>
  <si>
    <t>Ochrana stromu protikořenovou clonou v rovině nebo na svahu do 1:5 hl přes 700 do 1000 mm</t>
  </si>
  <si>
    <t>-268137129</t>
  </si>
  <si>
    <t>Instalace protikořenových bariér do předem vyhloubené rýhy, včetně zásypu a hutnění v rovině nebo na svahu do 1:5, hloubky přes 700 do 1000 mm</t>
  </si>
  <si>
    <t>https://podminky.urs.cz/item/CS_URS_2021_02/183106613</t>
  </si>
  <si>
    <t>52,5</t>
  </si>
  <si>
    <t>69311085</t>
  </si>
  <si>
    <t>geotextilie netkaná separační, ochranná, filtrační, drenážní PP 800g/m2</t>
  </si>
  <si>
    <t>-895667037</t>
  </si>
  <si>
    <t>https://podminky.urs.cz/item/CS_URS_2021_02/69311085</t>
  </si>
  <si>
    <t>52,5*2 'Přepočtené koeficientem množství</t>
  </si>
  <si>
    <t>183111212</t>
  </si>
  <si>
    <t>Jamky pro výsadbu s výměnou 50 % půdy zeminy tř 1 až 4 obj přes 0,002 do 0,005 m3 v rovině a svahu do 1:5</t>
  </si>
  <si>
    <t>-1242205818</t>
  </si>
  <si>
    <t>Hloubení jamek pro vysazování rostlin v zemině tř.1 až 4 s výměnou půdy z 50% v rovině nebo na svahu do 1:5, objemu přes 0,002 do 0,005 m3</t>
  </si>
  <si>
    <t>https://podminky.urs.cz/item/CS_URS_2021_02/183111212</t>
  </si>
  <si>
    <t>"KEŘE"20</t>
  </si>
  <si>
    <t>1557410224</t>
  </si>
  <si>
    <t>20*0,0025 'Přepočtené koeficientem množství</t>
  </si>
  <si>
    <t>183117215</t>
  </si>
  <si>
    <t>Hloubení rýh v kořenové zóně stromu ručně š do 0,3 m hl přes 0,8 do 1 m v rovině nebo svahu do 1:5</t>
  </si>
  <si>
    <t>362310960</t>
  </si>
  <si>
    <t>Hloubení rýhy v kořenové zóně stromu v zemině tř. 1 až 4 šíře do 300 mm ručně, s přerušením kořenů do 30 mm v rovině nebo na svahu do 1:5, hloubky přes 800 do 1000 mm</t>
  </si>
  <si>
    <t>https://podminky.urs.cz/item/CS_URS_2021_02/183117215</t>
  </si>
  <si>
    <t>15 "rozprostrení zeminy do HTÚ"</t>
  </si>
  <si>
    <t>184102132</t>
  </si>
  <si>
    <t>Výsadba dřeviny s balem D přes 0,2 do 0,3 m do jamky se zalitím ve svahu přes 1:2 do 1:1</t>
  </si>
  <si>
    <t>1923342657</t>
  </si>
  <si>
    <t>Výsadba dřeviny s balem do předem vyhloubené jamky se zalitím na svahu přes 1:2 do 1:1, při průměru balu přes 200 do 300 mm</t>
  </si>
  <si>
    <t>https://podminky.urs.cz/item/CS_URS_2021_02/184102132</t>
  </si>
  <si>
    <t>"listnatý taxon, velikost 14-16, zapěstovaná koruna se zemním balem, 3x přesazovaný"</t>
  </si>
  <si>
    <t>"výška cca 2,30 m"</t>
  </si>
  <si>
    <t>02650381</t>
  </si>
  <si>
    <t xml:space="preserve">jeřáb prostřední 200-230 cm  Sorbus intermedia ´Brouwers´</t>
  </si>
  <si>
    <t>1145017514</t>
  </si>
  <si>
    <t>https://podminky.urs.cz/item/CS_URS_2021_02/02650381</t>
  </si>
  <si>
    <t>02650430</t>
  </si>
  <si>
    <t>bříza bělokorá /Betula pendula/ 200-230cm</t>
  </si>
  <si>
    <t>-581199522</t>
  </si>
  <si>
    <t>https://podminky.urs.cz/item/CS_URS_2021_02/02650430</t>
  </si>
  <si>
    <t>0264044599</t>
  </si>
  <si>
    <t xml:space="preserve">lípa srdčitá   Tilia cordata ´Rancho´</t>
  </si>
  <si>
    <t>-1965140715</t>
  </si>
  <si>
    <t>https://podminky.urs.cz/item/CS_URS_2021_02/0264044599</t>
  </si>
  <si>
    <t>0265202699</t>
  </si>
  <si>
    <t xml:space="preserve">střemcha Maackova     Prunus mackii ´Amber Beuaty´</t>
  </si>
  <si>
    <t>-1003585839</t>
  </si>
  <si>
    <t>https://podminky.urs.cz/item/CS_URS_2021_02/0265202699</t>
  </si>
  <si>
    <t>184102211</t>
  </si>
  <si>
    <t>Výsadba keře bez balu v do 1 m do jamky se zalitím v rovině a svahu do 1:5</t>
  </si>
  <si>
    <t>599737606</t>
  </si>
  <si>
    <t>Výsadba keře bez balu do předem vyhloubené jamky se zalitím v rovině nebo na svahu do 1:5 výšky do 1 m v terénu</t>
  </si>
  <si>
    <t>https://podminky.urs.cz/item/CS_URS_2021_02/184102211</t>
  </si>
  <si>
    <t>0265202399</t>
  </si>
  <si>
    <t>listnaté keře sazenice v kontejneru min 2 litry</t>
  </si>
  <si>
    <t>276038832</t>
  </si>
  <si>
    <t>https://podminky.urs.cz/item/CS_URS_2021_02/0265202399</t>
  </si>
  <si>
    <t>184215133</t>
  </si>
  <si>
    <t>Ukotvení kmene dřevin třemi kůly D do 0,1 m dl přes 2 do 3 m</t>
  </si>
  <si>
    <t>186635170</t>
  </si>
  <si>
    <t>Ukotvení dřeviny kůly třemi kůly, délky přes 2 do 3 m</t>
  </si>
  <si>
    <t>https://podminky.urs.cz/item/CS_URS_2021_02/184215133</t>
  </si>
  <si>
    <t>60591257</t>
  </si>
  <si>
    <t>kůl vyvazovací dřevěný impregnovaný D 8cm dl 3m</t>
  </si>
  <si>
    <t>-972833683</t>
  </si>
  <si>
    <t>https://podminky.urs.cz/item/CS_URS_2021_02/60591257</t>
  </si>
  <si>
    <t>184401111</t>
  </si>
  <si>
    <t>Příprava dřevin k přesazení bez výměny půdy s vyhnojením s balem D přes 0,6 do 0,8 m v rovině a svahu do 1:5</t>
  </si>
  <si>
    <t>-658272563</t>
  </si>
  <si>
    <t>Příprava dřeviny k přesazení v rovině nebo na svahu do 1:5 s balem, při průměru balu přes 0,6 do 0,8 m</t>
  </si>
  <si>
    <t>https://podminky.urs.cz/item/CS_URS_2021_02/184401111</t>
  </si>
  <si>
    <t>"stromy" 28*3</t>
  </si>
  <si>
    <t>184501141</t>
  </si>
  <si>
    <t>Zhotovení obalu z rákosové nebo kokosové rohože v rovině a svahu do 1:5</t>
  </si>
  <si>
    <t>339452997</t>
  </si>
  <si>
    <t>Zhotovení obalu kmene z rákosové nebo kokosové rohože v rovině nebo na svahu do 1:5</t>
  </si>
  <si>
    <t>https://podminky.urs.cz/item/CS_URS_2021_02/184501141</t>
  </si>
  <si>
    <t>28*0,6*1,2</t>
  </si>
  <si>
    <t>61894001</t>
  </si>
  <si>
    <t>rákos ohradový neloupaný 60x120cm</t>
  </si>
  <si>
    <t>-1900480358</t>
  </si>
  <si>
    <t>https://podminky.urs.cz/item/CS_URS_2021_02/61894001</t>
  </si>
  <si>
    <t>184502114</t>
  </si>
  <si>
    <t>Vyzvednutí dřeviny k přesazení s balem D přes 0,6 do 0,8 m v rovině a svahu do 1:5</t>
  </si>
  <si>
    <t>2117784694</t>
  </si>
  <si>
    <t>Vyzvednutí dřeviny k přesazení s balem v rovině nebo na svahu do 1:5, při průměru balu přes 600 do 800 mm</t>
  </si>
  <si>
    <t>https://podminky.urs.cz/item/CS_URS_2021_02/184502114</t>
  </si>
  <si>
    <t>28*3</t>
  </si>
  <si>
    <t>184801121</t>
  </si>
  <si>
    <t>Ošetřování vysazených dřevin soliterních v rovině a svahu do 1:5</t>
  </si>
  <si>
    <t>458367912</t>
  </si>
  <si>
    <t>Ošetření vysazených dřevin solitérních v rovině nebo na svahu do 1:5</t>
  </si>
  <si>
    <t>https://podminky.urs.cz/item/CS_URS_2021_02/184801121</t>
  </si>
  <si>
    <t>184802617</t>
  </si>
  <si>
    <t>Chemické odplevelení po založení kultury granulátem hnízdově v rovině a svahu do 1:5</t>
  </si>
  <si>
    <t>1364077200</t>
  </si>
  <si>
    <t>Chemické odplevelení po založení kultury v rovině nebo na svahu do 1:5 granulátem hnízdově</t>
  </si>
  <si>
    <t>https://podminky.urs.cz/item/CS_URS_2021_02/184802617</t>
  </si>
  <si>
    <t>28*1,2</t>
  </si>
  <si>
    <t>184806111</t>
  </si>
  <si>
    <t>Řez stromů netrnitých průklestem D koruny do 2 m</t>
  </si>
  <si>
    <t>1993229883</t>
  </si>
  <si>
    <t>Řez stromů, keřů nebo růží průklestem stromů netrnitých, o průměru koruny do 2 m</t>
  </si>
  <si>
    <t>https://podminky.urs.cz/item/CS_URS_2021_02/184806111</t>
  </si>
  <si>
    <t>184911311</t>
  </si>
  <si>
    <t>Položení mulčovací textilie v rovině a svahu do 1:5</t>
  </si>
  <si>
    <t>-1208932617</t>
  </si>
  <si>
    <t>Položení mulčovací textilie proti prorůstání plevelů kolem vysázených rostlin v rovině nebo na svahu do 1:5</t>
  </si>
  <si>
    <t>https://podminky.urs.cz/item/CS_URS_2021_02/184911311</t>
  </si>
  <si>
    <t>28*1,5</t>
  </si>
  <si>
    <t>69311225</t>
  </si>
  <si>
    <t>geotextilie netkaná separační, ochranná, filtrační, drenážní PES 100g/m2</t>
  </si>
  <si>
    <t>1265533781</t>
  </si>
  <si>
    <t>https://podminky.urs.cz/item/CS_URS_2021_02/69311225</t>
  </si>
  <si>
    <t>-14587995</t>
  </si>
  <si>
    <t>(28+20)*8*60/1000</t>
  </si>
  <si>
    <t>1103509213</t>
  </si>
  <si>
    <t>23,04*25</t>
  </si>
  <si>
    <t>SO 000 -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</si>
  <si>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</si>
  <si>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</si>
  <si>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</si>
  <si>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</si>
  <si>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</si>
  <si>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</si>
  <si>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VRN1</t>
  </si>
  <si>
    <t>Průzkumné, geodetické a projektové práce</t>
  </si>
  <si>
    <t>011103000</t>
  </si>
  <si>
    <t>Geologický průzkum bez rozlišení</t>
  </si>
  <si>
    <t>hod</t>
  </si>
  <si>
    <t>1024</t>
  </si>
  <si>
    <t>80181408</t>
  </si>
  <si>
    <t>https://podminky.urs.cz/item/CS_URS_2021_02/011103000</t>
  </si>
  <si>
    <t>"dozor geotechnika, hydrogeologa a sanacního geologa, IG-HG dozor" 2*20</t>
  </si>
  <si>
    <t>012103000</t>
  </si>
  <si>
    <t>Geodetické práce před výstavbou</t>
  </si>
  <si>
    <t>-1185331223</t>
  </si>
  <si>
    <t>https://podminky.urs.cz/item/CS_URS_2021_02/012103000</t>
  </si>
  <si>
    <t>"společné pro VH stavby"</t>
  </si>
  <si>
    <t>"geodetické práce vcetne vytycení inženýrských sítí a ochranných pásem "1</t>
  </si>
  <si>
    <t>012203000</t>
  </si>
  <si>
    <t>Geodetické práce při provádění stavby</t>
  </si>
  <si>
    <t>1001593574</t>
  </si>
  <si>
    <t>https://podminky.urs.cz/item/CS_URS_2021_02/012203000</t>
  </si>
  <si>
    <t>012303000</t>
  </si>
  <si>
    <t>Geodetické práce po výstavbě</t>
  </si>
  <si>
    <t>606112261</t>
  </si>
  <si>
    <t>https://podminky.urs.cz/item/CS_URS_2021_02/012303000</t>
  </si>
  <si>
    <t>"vcetne predání dat do digitální mapy Plz. kraje"</t>
  </si>
  <si>
    <t>013254000</t>
  </si>
  <si>
    <t>Dokumentace skutečného provedení stavby</t>
  </si>
  <si>
    <t>2132145498</t>
  </si>
  <si>
    <t>https://podminky.urs.cz/item/CS_URS_2021_02/013254000</t>
  </si>
  <si>
    <t>013274000</t>
  </si>
  <si>
    <t>Pasportizace objektu před započetím prací</t>
  </si>
  <si>
    <t>1989831212</t>
  </si>
  <si>
    <t>https://podminky.urs.cz/item/CS_URS_2021_02/013274000</t>
  </si>
  <si>
    <t>"stávající objekty v okolí stavby, společné pro VH stavby"</t>
  </si>
  <si>
    <t>013284000</t>
  </si>
  <si>
    <t>Pasportizace objektu po provedení prací</t>
  </si>
  <si>
    <t>-1906092817</t>
  </si>
  <si>
    <t>https://podminky.urs.cz/item/CS_URS_2021_02/013284000</t>
  </si>
  <si>
    <t>013294000</t>
  </si>
  <si>
    <t>Ostatní dokumentace</t>
  </si>
  <si>
    <t>-2030092999</t>
  </si>
  <si>
    <t>https://podminky.urs.cz/item/CS_URS_2021_02/013294000</t>
  </si>
  <si>
    <t>"zpracování havarijního plánu dle § 39 odst. 2 vodního zákona."1</t>
  </si>
  <si>
    <t>013294001</t>
  </si>
  <si>
    <t>270626003</t>
  </si>
  <si>
    <t>https://podminky.urs.cz/item/CS_URS_2021_02/013294001</t>
  </si>
  <si>
    <t>"fotodokumentace"1</t>
  </si>
  <si>
    <t>VRN3</t>
  </si>
  <si>
    <t>Zařízení staveniště</t>
  </si>
  <si>
    <t>030001000</t>
  </si>
  <si>
    <t>477056101</t>
  </si>
  <si>
    <t>https://podminky.urs.cz/item/CS_URS_2021_02/030001000</t>
  </si>
  <si>
    <t>VRN4</t>
  </si>
  <si>
    <t>Inženýrská činnost</t>
  </si>
  <si>
    <t>043154000</t>
  </si>
  <si>
    <t>Zkoušky hutnicí</t>
  </si>
  <si>
    <t>ks</t>
  </si>
  <si>
    <t>43859943</t>
  </si>
  <si>
    <t>https://podminky.urs.cz/item/CS_URS_2021_02/043154000</t>
  </si>
  <si>
    <t>043194000</t>
  </si>
  <si>
    <t>Ostatní zkoušky-kontaminace nebezpečnými látkami</t>
  </si>
  <si>
    <t>-2063913691</t>
  </si>
  <si>
    <t>https://podminky.urs.cz/item/CS_URS_2021_02/043194000</t>
  </si>
  <si>
    <t>"rozbory vzorku - kontaminace nebezpecnými látkami z míst potenciálního znecištení"</t>
  </si>
  <si>
    <t>"Bude cerpáno dle skutecnosti, na základe míry znecištení"20</t>
  </si>
  <si>
    <t>"Laboratorní rozbor a zatrídení materiálu v hromadách zeminy a stavebního recyklátu v prostoru stavenište "6</t>
  </si>
  <si>
    <t xml:space="preserve">"Analýza a zatrídení vzorku asfaltové smesi"8          </t>
  </si>
  <si>
    <t>045203000</t>
  </si>
  <si>
    <t>Kompletační činnost</t>
  </si>
  <si>
    <t>1946920696</t>
  </si>
  <si>
    <t>https://podminky.urs.cz/item/CS_URS_2021_02/045203000</t>
  </si>
  <si>
    <t>VRN6</t>
  </si>
  <si>
    <t>Územní vlivy</t>
  </si>
  <si>
    <t>062002000</t>
  </si>
  <si>
    <t>DIO</t>
  </si>
  <si>
    <t>-1401560213</t>
  </si>
  <si>
    <t>https://podminky.urs.cz/item/CS_URS_2021_02/062002000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</si>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</sst>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223" TargetMode="External" /><Relationship Id="rId2" Type="http://schemas.openxmlformats.org/officeDocument/2006/relationships/hyperlink" Target="https://podminky.urs.cz/item/CS_URS_2021_02/113107225" TargetMode="External" /><Relationship Id="rId3" Type="http://schemas.openxmlformats.org/officeDocument/2006/relationships/hyperlink" Target="https://podminky.urs.cz/item/CS_URS_2021_02/131151100" TargetMode="External" /><Relationship Id="rId4" Type="http://schemas.openxmlformats.org/officeDocument/2006/relationships/hyperlink" Target="https://podminky.urs.cz/item/CS_URS_2021_02/139951121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62751117.1" TargetMode="External" /><Relationship Id="rId7" Type="http://schemas.openxmlformats.org/officeDocument/2006/relationships/hyperlink" Target="https://podminky.urs.cz/item/CS_URS_2021_02/162751119" TargetMode="External" /><Relationship Id="rId8" Type="http://schemas.openxmlformats.org/officeDocument/2006/relationships/hyperlink" Target="https://podminky.urs.cz/item/CS_URS_2021_02/162751119.1" TargetMode="External" /><Relationship Id="rId9" Type="http://schemas.openxmlformats.org/officeDocument/2006/relationships/hyperlink" Target="https://podminky.urs.cz/item/CS_URS_2021_02/966006132" TargetMode="External" /><Relationship Id="rId10" Type="http://schemas.openxmlformats.org/officeDocument/2006/relationships/hyperlink" Target="https://podminky.urs.cz/item/CS_URS_2021_02/966006211" TargetMode="External" /><Relationship Id="rId11" Type="http://schemas.openxmlformats.org/officeDocument/2006/relationships/hyperlink" Target="https://podminky.urs.cz/item/CS_URS_2021_02/966006221" TargetMode="External" /><Relationship Id="rId12" Type="http://schemas.openxmlformats.org/officeDocument/2006/relationships/hyperlink" Target="https://podminky.urs.cz/item/CS_URS_2021_02/966049831" TargetMode="External" /><Relationship Id="rId13" Type="http://schemas.openxmlformats.org/officeDocument/2006/relationships/hyperlink" Target="https://podminky.urs.cz/item/CS_URS_2021_02/966052121" TargetMode="External" /><Relationship Id="rId14" Type="http://schemas.openxmlformats.org/officeDocument/2006/relationships/hyperlink" Target="https://podminky.urs.cz/item/CS_URS_2021_02/981011416" TargetMode="External" /><Relationship Id="rId15" Type="http://schemas.openxmlformats.org/officeDocument/2006/relationships/hyperlink" Target="https://podminky.urs.cz/item/CS_URS_2021_02/981332111" TargetMode="External" /><Relationship Id="rId16" Type="http://schemas.openxmlformats.org/officeDocument/2006/relationships/hyperlink" Target="https://podminky.urs.cz/item/CS_URS_2021_02/997006002" TargetMode="External" /><Relationship Id="rId17" Type="http://schemas.openxmlformats.org/officeDocument/2006/relationships/hyperlink" Target="https://podminky.urs.cz/item/CS_URS_2021_02/997006511" TargetMode="External" /><Relationship Id="rId18" Type="http://schemas.openxmlformats.org/officeDocument/2006/relationships/hyperlink" Target="https://podminky.urs.cz/item/CS_URS_2021_02/997006512" TargetMode="External" /><Relationship Id="rId19" Type="http://schemas.openxmlformats.org/officeDocument/2006/relationships/hyperlink" Target="https://podminky.urs.cz/item/CS_URS_2021_02/997006519" TargetMode="External" /><Relationship Id="rId20" Type="http://schemas.openxmlformats.org/officeDocument/2006/relationships/hyperlink" Target="https://podminky.urs.cz/item/CS_URS_2021_02/997006551" TargetMode="External" /><Relationship Id="rId21" Type="http://schemas.openxmlformats.org/officeDocument/2006/relationships/hyperlink" Target="https://podminky.urs.cz/item/CS_URS_2021_02/997013631" TargetMode="External" /><Relationship Id="rId22" Type="http://schemas.openxmlformats.org/officeDocument/2006/relationships/hyperlink" Target="https://podminky.urs.cz/item/CS_URS_2021_02/997013847" TargetMode="External" /><Relationship Id="rId23" Type="http://schemas.openxmlformats.org/officeDocument/2006/relationships/hyperlink" Target="https://podminky.urs.cz/item/CS_URS_2021_02/997013861" TargetMode="External" /><Relationship Id="rId24" Type="http://schemas.openxmlformats.org/officeDocument/2006/relationships/hyperlink" Target="https://podminky.urs.cz/item/CS_URS_2021_02/997221561" TargetMode="External" /><Relationship Id="rId25" Type="http://schemas.openxmlformats.org/officeDocument/2006/relationships/hyperlink" Target="https://podminky.urs.cz/item/CS_URS_2021_02/997221569" TargetMode="External" /><Relationship Id="rId26" Type="http://schemas.openxmlformats.org/officeDocument/2006/relationships/hyperlink" Target="https://podminky.urs.cz/item/CS_URS_2021_02/997221611" TargetMode="External" /><Relationship Id="rId27" Type="http://schemas.openxmlformats.org/officeDocument/2006/relationships/hyperlink" Target="https://podminky.urs.cz/item/CS_URS_2021_02/997221612" TargetMode="External" /><Relationship Id="rId28" Type="http://schemas.openxmlformats.org/officeDocument/2006/relationships/hyperlink" Target="https://podminky.urs.cz/item/CS_URS_2021_02/997221862" TargetMode="External" /><Relationship Id="rId29" Type="http://schemas.openxmlformats.org/officeDocument/2006/relationships/hyperlink" Target="https://podminky.urs.cz/item/CS_URS_2021_02/997221873" TargetMode="External" /><Relationship Id="rId30" Type="http://schemas.openxmlformats.org/officeDocument/2006/relationships/hyperlink" Target="https://podminky.urs.cz/item/CS_URS_2021_02/997221875" TargetMode="External" /><Relationship Id="rId31" Type="http://schemas.openxmlformats.org/officeDocument/2006/relationships/hyperlink" Target="https://podminky.urs.cz/item/CS_URS_2021_02/218204011" TargetMode="External" /><Relationship Id="rId32" Type="http://schemas.openxmlformats.org/officeDocument/2006/relationships/hyperlink" Target="https://podminky.urs.cz/item/CS_URS_2021_02/218204125" TargetMode="External" /><Relationship Id="rId33" Type="http://schemas.openxmlformats.org/officeDocument/2006/relationships/hyperlink" Target="https://podminky.urs.cz/item/CS_URS_2021_02/218204202" TargetMode="External" /><Relationship Id="rId34" Type="http://schemas.openxmlformats.org/officeDocument/2006/relationships/hyperlink" Target="https://podminky.urs.cz/item/CS_URS_2021_02/2208602059" TargetMode="External" /><Relationship Id="rId35" Type="http://schemas.openxmlformats.org/officeDocument/2006/relationships/hyperlink" Target="https://podminky.urs.cz/item/CS_URS_2021_02/2300820399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23" TargetMode="External" /><Relationship Id="rId2" Type="http://schemas.openxmlformats.org/officeDocument/2006/relationships/hyperlink" Target="https://podminky.urs.cz/item/CS_URS_2021_02/181305111" TargetMode="External" /><Relationship Id="rId3" Type="http://schemas.openxmlformats.org/officeDocument/2006/relationships/hyperlink" Target="https://podminky.urs.cz/item/CS_URS_2021_02/184813211" TargetMode="External" /><Relationship Id="rId4" Type="http://schemas.openxmlformats.org/officeDocument/2006/relationships/hyperlink" Target="https://podminky.urs.cz/item/CS_URS_2021_02/184813251" TargetMode="External" /><Relationship Id="rId5" Type="http://schemas.openxmlformats.org/officeDocument/2006/relationships/hyperlink" Target="https://podminky.urs.cz/item/CS_URS_2021_02/184818232" TargetMode="External" /><Relationship Id="rId6" Type="http://schemas.openxmlformats.org/officeDocument/2006/relationships/hyperlink" Target="https://podminky.urs.cz/item/CS_URS_2021_02/184818232r" TargetMode="External" /><Relationship Id="rId7" Type="http://schemas.openxmlformats.org/officeDocument/2006/relationships/hyperlink" Target="https://podminky.urs.cz/item/CS_URS_2021_02/184818233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221" TargetMode="External" /><Relationship Id="rId2" Type="http://schemas.openxmlformats.org/officeDocument/2006/relationships/hyperlink" Target="https://podminky.urs.cz/item/CS_URS_2021_02/113106023" TargetMode="External" /><Relationship Id="rId3" Type="http://schemas.openxmlformats.org/officeDocument/2006/relationships/hyperlink" Target="https://podminky.urs.cz/item/CS_URS_2021_02/113107246" TargetMode="External" /><Relationship Id="rId4" Type="http://schemas.openxmlformats.org/officeDocument/2006/relationships/hyperlink" Target="https://podminky.urs.cz/item/CS_URS_2021_02/113201112" TargetMode="External" /><Relationship Id="rId5" Type="http://schemas.openxmlformats.org/officeDocument/2006/relationships/hyperlink" Target="https://podminky.urs.cz/item/CS_URS_2021_02/122151406" TargetMode="External" /><Relationship Id="rId6" Type="http://schemas.openxmlformats.org/officeDocument/2006/relationships/hyperlink" Target="https://podminky.urs.cz/item/CS_URS_2021_02/122252205" TargetMode="External" /><Relationship Id="rId7" Type="http://schemas.openxmlformats.org/officeDocument/2006/relationships/hyperlink" Target="https://podminky.urs.cz/item/CS_URS_2021_02/122252207" TargetMode="External" /><Relationship Id="rId8" Type="http://schemas.openxmlformats.org/officeDocument/2006/relationships/hyperlink" Target="https://podminky.urs.cz/item/CS_URS_2021_02/131151103" TargetMode="External" /><Relationship Id="rId9" Type="http://schemas.openxmlformats.org/officeDocument/2006/relationships/hyperlink" Target="https://podminky.urs.cz/item/CS_URS_2021_02/131251104" TargetMode="External" /><Relationship Id="rId10" Type="http://schemas.openxmlformats.org/officeDocument/2006/relationships/hyperlink" Target="https://podminky.urs.cz/item/CS_URS_2021_02/162351103" TargetMode="External" /><Relationship Id="rId11" Type="http://schemas.openxmlformats.org/officeDocument/2006/relationships/hyperlink" Target="https://podminky.urs.cz/item/CS_URS_2021_02/162351104" TargetMode="External" /><Relationship Id="rId12" Type="http://schemas.openxmlformats.org/officeDocument/2006/relationships/hyperlink" Target="https://podminky.urs.cz/item/CS_URS_2021_02/162751117.1" TargetMode="External" /><Relationship Id="rId13" Type="http://schemas.openxmlformats.org/officeDocument/2006/relationships/hyperlink" Target="https://podminky.urs.cz/item/CS_URS_2021_02/171152101" TargetMode="External" /><Relationship Id="rId14" Type="http://schemas.openxmlformats.org/officeDocument/2006/relationships/hyperlink" Target="https://podminky.urs.cz/item/CS_URS_2021_02/171152111.1" TargetMode="External" /><Relationship Id="rId15" Type="http://schemas.openxmlformats.org/officeDocument/2006/relationships/hyperlink" Target="https://podminky.urs.cz/item/CS_URS_2021_02/58344197" TargetMode="External" /><Relationship Id="rId16" Type="http://schemas.openxmlformats.org/officeDocument/2006/relationships/hyperlink" Target="https://podminky.urs.cz/item/CS_URS_2021_02/171251201.1" TargetMode="External" /><Relationship Id="rId17" Type="http://schemas.openxmlformats.org/officeDocument/2006/relationships/hyperlink" Target="https://podminky.urs.cz/item/CS_URS_2021_02/171251201" TargetMode="External" /><Relationship Id="rId18" Type="http://schemas.openxmlformats.org/officeDocument/2006/relationships/hyperlink" Target="https://podminky.urs.cz/item/CS_URS_2021_02/171251201.2" TargetMode="External" /><Relationship Id="rId19" Type="http://schemas.openxmlformats.org/officeDocument/2006/relationships/hyperlink" Target="https://podminky.urs.cz/item/CS_URS_2021_02/175151101" TargetMode="External" /><Relationship Id="rId20" Type="http://schemas.openxmlformats.org/officeDocument/2006/relationships/hyperlink" Target="https://podminky.urs.cz/item/CS_URS_2021_02/58343872" TargetMode="External" /><Relationship Id="rId21" Type="http://schemas.openxmlformats.org/officeDocument/2006/relationships/hyperlink" Target="https://podminky.urs.cz/item/CS_URS_2021_02/175151201" TargetMode="External" /><Relationship Id="rId22" Type="http://schemas.openxmlformats.org/officeDocument/2006/relationships/hyperlink" Target="https://podminky.urs.cz/item/CS_URS_2021_02/181351113" TargetMode="External" /><Relationship Id="rId23" Type="http://schemas.openxmlformats.org/officeDocument/2006/relationships/hyperlink" Target="https://podminky.urs.cz/item/CS_URS_2021_02/181451121" TargetMode="External" /><Relationship Id="rId24" Type="http://schemas.openxmlformats.org/officeDocument/2006/relationships/hyperlink" Target="https://podminky.urs.cz/item/CS_URS_2021_02/00572470" TargetMode="External" /><Relationship Id="rId25" Type="http://schemas.openxmlformats.org/officeDocument/2006/relationships/hyperlink" Target="https://podminky.urs.cz/item/CS_URS_2021_02/184802115" TargetMode="External" /><Relationship Id="rId26" Type="http://schemas.openxmlformats.org/officeDocument/2006/relationships/hyperlink" Target="https://podminky.urs.cz/item/CS_URS_2021_02/185803111" TargetMode="External" /><Relationship Id="rId27" Type="http://schemas.openxmlformats.org/officeDocument/2006/relationships/hyperlink" Target="https://podminky.urs.cz/item/CS_URS_2021_02/185851121" TargetMode="External" /><Relationship Id="rId28" Type="http://schemas.openxmlformats.org/officeDocument/2006/relationships/hyperlink" Target="https://podminky.urs.cz/item/CS_URS_2021_02/185851129" TargetMode="External" /><Relationship Id="rId29" Type="http://schemas.openxmlformats.org/officeDocument/2006/relationships/hyperlink" Target="https://podminky.urs.cz/item/CS_URS_2021_02/211971110" TargetMode="External" /><Relationship Id="rId30" Type="http://schemas.openxmlformats.org/officeDocument/2006/relationships/hyperlink" Target="https://podminky.urs.cz/item/CS_URS_2021_02/69311081" TargetMode="External" /><Relationship Id="rId31" Type="http://schemas.openxmlformats.org/officeDocument/2006/relationships/hyperlink" Target="https://podminky.urs.cz/item/CS_URS_2021_02/212572121" TargetMode="External" /><Relationship Id="rId32" Type="http://schemas.openxmlformats.org/officeDocument/2006/relationships/hyperlink" Target="https://podminky.urs.cz/item/CS_URS_2021_02/2127552169" TargetMode="External" /><Relationship Id="rId33" Type="http://schemas.openxmlformats.org/officeDocument/2006/relationships/hyperlink" Target="https://podminky.urs.cz/item/CS_URS_2021_02/273311127" TargetMode="External" /><Relationship Id="rId34" Type="http://schemas.openxmlformats.org/officeDocument/2006/relationships/hyperlink" Target="https://podminky.urs.cz/item/CS_URS_2021_02/273321118" TargetMode="External" /><Relationship Id="rId35" Type="http://schemas.openxmlformats.org/officeDocument/2006/relationships/hyperlink" Target="https://podminky.urs.cz/item/CS_URS_2021_02/273321191" TargetMode="External" /><Relationship Id="rId36" Type="http://schemas.openxmlformats.org/officeDocument/2006/relationships/hyperlink" Target="https://podminky.urs.cz/item/CS_URS_2021_02/273354111" TargetMode="External" /><Relationship Id="rId37" Type="http://schemas.openxmlformats.org/officeDocument/2006/relationships/hyperlink" Target="https://podminky.urs.cz/item/CS_URS_2021_02/273354211" TargetMode="External" /><Relationship Id="rId38" Type="http://schemas.openxmlformats.org/officeDocument/2006/relationships/hyperlink" Target="https://podminky.urs.cz/item/CS_URS_2021_02/273361116" TargetMode="External" /><Relationship Id="rId39" Type="http://schemas.openxmlformats.org/officeDocument/2006/relationships/hyperlink" Target="https://podminky.urs.cz/item/CS_URS_2021_02/274321118" TargetMode="External" /><Relationship Id="rId40" Type="http://schemas.openxmlformats.org/officeDocument/2006/relationships/hyperlink" Target="https://podminky.urs.cz/item/CS_URS_2021_02/34894213199" TargetMode="External" /><Relationship Id="rId41" Type="http://schemas.openxmlformats.org/officeDocument/2006/relationships/hyperlink" Target="https://podminky.urs.cz/item/CS_URS_2021_02/389121112" TargetMode="External" /><Relationship Id="rId42" Type="http://schemas.openxmlformats.org/officeDocument/2006/relationships/hyperlink" Target="https://podminky.urs.cz/item/CS_URS_2021_02/59383451" TargetMode="External" /><Relationship Id="rId43" Type="http://schemas.openxmlformats.org/officeDocument/2006/relationships/hyperlink" Target="https://podminky.urs.cz/item/CS_URS_2021_02/451315116" TargetMode="External" /><Relationship Id="rId44" Type="http://schemas.openxmlformats.org/officeDocument/2006/relationships/hyperlink" Target="https://podminky.urs.cz/item/CS_URS_2021_02/451315124" TargetMode="External" /><Relationship Id="rId45" Type="http://schemas.openxmlformats.org/officeDocument/2006/relationships/hyperlink" Target="https://podminky.urs.cz/item/CS_URS_2021_02/451317777" TargetMode="External" /><Relationship Id="rId46" Type="http://schemas.openxmlformats.org/officeDocument/2006/relationships/hyperlink" Target="https://podminky.urs.cz/item/CS_URS_2021_02/451577877" TargetMode="External" /><Relationship Id="rId47" Type="http://schemas.openxmlformats.org/officeDocument/2006/relationships/hyperlink" Target="https://podminky.urs.cz/item/CS_URS_2021_02/592180019" TargetMode="External" /><Relationship Id="rId48" Type="http://schemas.openxmlformats.org/officeDocument/2006/relationships/hyperlink" Target="https://podminky.urs.cz/item/CS_URS_2021_02/564231111" TargetMode="External" /><Relationship Id="rId49" Type="http://schemas.openxmlformats.org/officeDocument/2006/relationships/hyperlink" Target="https://podminky.urs.cz/item/CS_URS_2021_02/564851111" TargetMode="External" /><Relationship Id="rId50" Type="http://schemas.openxmlformats.org/officeDocument/2006/relationships/hyperlink" Target="https://podminky.urs.cz/item/CS_URS_2021_02/564861111" TargetMode="External" /><Relationship Id="rId51" Type="http://schemas.openxmlformats.org/officeDocument/2006/relationships/hyperlink" Target="https://podminky.urs.cz/item/CS_URS_2021_02/564861111.1" TargetMode="External" /><Relationship Id="rId52" Type="http://schemas.openxmlformats.org/officeDocument/2006/relationships/hyperlink" Target="https://podminky.urs.cz/item/CS_URS_2021_02/564861113" TargetMode="External" /><Relationship Id="rId53" Type="http://schemas.openxmlformats.org/officeDocument/2006/relationships/hyperlink" Target="https://podminky.urs.cz/item/CS_URS_2021_02/564931312" TargetMode="External" /><Relationship Id="rId54" Type="http://schemas.openxmlformats.org/officeDocument/2006/relationships/hyperlink" Target="https://podminky.urs.cz/item/CS_URS_2021_02/564952111" TargetMode="External" /><Relationship Id="rId55" Type="http://schemas.openxmlformats.org/officeDocument/2006/relationships/hyperlink" Target="https://podminky.urs.cz/item/CS_URS_2021_02/564962113" TargetMode="External" /><Relationship Id="rId56" Type="http://schemas.openxmlformats.org/officeDocument/2006/relationships/hyperlink" Target="https://podminky.urs.cz/item/CS_URS_2021_02/565145121" TargetMode="External" /><Relationship Id="rId57" Type="http://schemas.openxmlformats.org/officeDocument/2006/relationships/hyperlink" Target="https://podminky.urs.cz/item/CS_URS_2021_02/569851111" TargetMode="External" /><Relationship Id="rId58" Type="http://schemas.openxmlformats.org/officeDocument/2006/relationships/hyperlink" Target="https://podminky.urs.cz/item/CS_URS_2021_02/5731111129" TargetMode="External" /><Relationship Id="rId59" Type="http://schemas.openxmlformats.org/officeDocument/2006/relationships/hyperlink" Target="https://podminky.urs.cz/item/CS_URS_2021_02/5732311069" TargetMode="External" /><Relationship Id="rId60" Type="http://schemas.openxmlformats.org/officeDocument/2006/relationships/hyperlink" Target="https://podminky.urs.cz/item/CS_URS_2021_02/577134121" TargetMode="External" /><Relationship Id="rId61" Type="http://schemas.openxmlformats.org/officeDocument/2006/relationships/hyperlink" Target="https://podminky.urs.cz/item/CS_URS_2021_02/594411111" TargetMode="External" /><Relationship Id="rId62" Type="http://schemas.openxmlformats.org/officeDocument/2006/relationships/hyperlink" Target="https://podminky.urs.cz/item/CS_URS_2021_02/596211120" TargetMode="External" /><Relationship Id="rId63" Type="http://schemas.openxmlformats.org/officeDocument/2006/relationships/hyperlink" Target="https://podminky.urs.cz/item/CS_URS_2021_02/59245222" TargetMode="External" /><Relationship Id="rId64" Type="http://schemas.openxmlformats.org/officeDocument/2006/relationships/hyperlink" Target="https://podminky.urs.cz/item/CS_URS_2021_02/596211123.1" TargetMode="External" /><Relationship Id="rId65" Type="http://schemas.openxmlformats.org/officeDocument/2006/relationships/hyperlink" Target="https://podminky.urs.cz/item/CS_URS_2021_02/59245015" TargetMode="External" /><Relationship Id="rId66" Type="http://schemas.openxmlformats.org/officeDocument/2006/relationships/hyperlink" Target="https://podminky.urs.cz/item/CS_URS_2021_02/596211124" TargetMode="External" /><Relationship Id="rId67" Type="http://schemas.openxmlformats.org/officeDocument/2006/relationships/hyperlink" Target="https://podminky.urs.cz/item/CS_URS_2021_02/596211220.3" TargetMode="External" /><Relationship Id="rId68" Type="http://schemas.openxmlformats.org/officeDocument/2006/relationships/hyperlink" Target="https://podminky.urs.cz/item/CS_URS_2021_02/59245224" TargetMode="External" /><Relationship Id="rId69" Type="http://schemas.openxmlformats.org/officeDocument/2006/relationships/hyperlink" Target="https://podminky.urs.cz/item/CS_URS_2021_02/596211222.2" TargetMode="External" /><Relationship Id="rId70" Type="http://schemas.openxmlformats.org/officeDocument/2006/relationships/hyperlink" Target="https://podminky.urs.cz/item/CS_URS_2021_02/59245203" TargetMode="External" /><Relationship Id="rId71" Type="http://schemas.openxmlformats.org/officeDocument/2006/relationships/hyperlink" Target="https://podminky.urs.cz/item/CS_URS_2021_02/596211222.1" TargetMode="External" /><Relationship Id="rId72" Type="http://schemas.openxmlformats.org/officeDocument/2006/relationships/hyperlink" Target="https://podminky.urs.cz/item/CS_URS_2021_02/59245213" TargetMode="External" /><Relationship Id="rId73" Type="http://schemas.openxmlformats.org/officeDocument/2006/relationships/hyperlink" Target="https://podminky.urs.cz/item/CS_URS_2021_02/596212322" TargetMode="External" /><Relationship Id="rId74" Type="http://schemas.openxmlformats.org/officeDocument/2006/relationships/hyperlink" Target="https://podminky.urs.cz/item/CS_URS_2021_02/592452249" TargetMode="External" /><Relationship Id="rId75" Type="http://schemas.openxmlformats.org/officeDocument/2006/relationships/hyperlink" Target="https://podminky.urs.cz/item/CS_URS_2021_02/596212323" TargetMode="External" /><Relationship Id="rId76" Type="http://schemas.openxmlformats.org/officeDocument/2006/relationships/hyperlink" Target="https://podminky.urs.cz/item/CS_URS_2021_02/59245220" TargetMode="External" /><Relationship Id="rId77" Type="http://schemas.openxmlformats.org/officeDocument/2006/relationships/hyperlink" Target="https://podminky.urs.cz/item/CS_URS_2021_02/596212323.1" TargetMode="External" /><Relationship Id="rId78" Type="http://schemas.openxmlformats.org/officeDocument/2006/relationships/hyperlink" Target="https://podminky.urs.cz/item/CS_URS_2021_02/59245205" TargetMode="External" /><Relationship Id="rId79" Type="http://schemas.openxmlformats.org/officeDocument/2006/relationships/hyperlink" Target="https://podminky.urs.cz/item/CS_URS_2021_02/599632111" TargetMode="External" /><Relationship Id="rId80" Type="http://schemas.openxmlformats.org/officeDocument/2006/relationships/hyperlink" Target="https://podminky.urs.cz/item/CS_URS_2021_02/871315251" TargetMode="External" /><Relationship Id="rId81" Type="http://schemas.openxmlformats.org/officeDocument/2006/relationships/hyperlink" Target="https://podminky.urs.cz/item/CS_URS_2021_02/871324201" TargetMode="External" /><Relationship Id="rId82" Type="http://schemas.openxmlformats.org/officeDocument/2006/relationships/hyperlink" Target="https://podminky.urs.cz/item/CS_URS_2021_02/WVN.OP910160W" TargetMode="External" /><Relationship Id="rId83" Type="http://schemas.openxmlformats.org/officeDocument/2006/relationships/hyperlink" Target="https://podminky.urs.cz/item/CS_URS_2021_02/8713531219" TargetMode="External" /><Relationship Id="rId84" Type="http://schemas.openxmlformats.org/officeDocument/2006/relationships/hyperlink" Target="https://podminky.urs.cz/item/CS_URS_2021_02/28611136" TargetMode="External" /><Relationship Id="rId85" Type="http://schemas.openxmlformats.org/officeDocument/2006/relationships/hyperlink" Target="https://podminky.urs.cz/item/CS_URS_2021_02/895941111" TargetMode="External" /><Relationship Id="rId86" Type="http://schemas.openxmlformats.org/officeDocument/2006/relationships/hyperlink" Target="https://podminky.urs.cz/item/CS_URS_2021_02/59223824" TargetMode="External" /><Relationship Id="rId87" Type="http://schemas.openxmlformats.org/officeDocument/2006/relationships/hyperlink" Target="https://podminky.urs.cz/item/CS_URS_2021_02/59223860" TargetMode="External" /><Relationship Id="rId88" Type="http://schemas.openxmlformats.org/officeDocument/2006/relationships/hyperlink" Target="https://podminky.urs.cz/item/CS_URS_2021_02/59223866" TargetMode="External" /><Relationship Id="rId89" Type="http://schemas.openxmlformats.org/officeDocument/2006/relationships/hyperlink" Target="https://podminky.urs.cz/item/CS_URS_2021_02/59223856" TargetMode="External" /><Relationship Id="rId90" Type="http://schemas.openxmlformats.org/officeDocument/2006/relationships/hyperlink" Target="https://podminky.urs.cz/item/CS_URS_2021_02/28661789" TargetMode="External" /><Relationship Id="rId91" Type="http://schemas.openxmlformats.org/officeDocument/2006/relationships/hyperlink" Target="https://podminky.urs.cz/item/CS_URS_2021_02/562410429" TargetMode="External" /><Relationship Id="rId92" Type="http://schemas.openxmlformats.org/officeDocument/2006/relationships/hyperlink" Target="https://podminky.urs.cz/item/CS_URS_2021_02/911121111" TargetMode="External" /><Relationship Id="rId93" Type="http://schemas.openxmlformats.org/officeDocument/2006/relationships/hyperlink" Target="https://podminky.urs.cz/item/CS_URS_2021_02/5539100299" TargetMode="External" /><Relationship Id="rId94" Type="http://schemas.openxmlformats.org/officeDocument/2006/relationships/hyperlink" Target="https://podminky.urs.cz/item/CS_URS_2021_02/5539100298" TargetMode="External" /><Relationship Id="rId95" Type="http://schemas.openxmlformats.org/officeDocument/2006/relationships/hyperlink" Target="https://podminky.urs.cz/item/CS_URS_2021_02/914111111" TargetMode="External" /><Relationship Id="rId96" Type="http://schemas.openxmlformats.org/officeDocument/2006/relationships/hyperlink" Target="https://podminky.urs.cz/item/CS_URS_2021_02/914511112" TargetMode="External" /><Relationship Id="rId97" Type="http://schemas.openxmlformats.org/officeDocument/2006/relationships/hyperlink" Target="https://podminky.urs.cz/item/CS_URS_2021_02/40445225" TargetMode="External" /><Relationship Id="rId98" Type="http://schemas.openxmlformats.org/officeDocument/2006/relationships/hyperlink" Target="https://podminky.urs.cz/item/CS_URS_2021_02/40445240" TargetMode="External" /><Relationship Id="rId99" Type="http://schemas.openxmlformats.org/officeDocument/2006/relationships/hyperlink" Target="https://podminky.urs.cz/item/CS_URS_2021_02/40445256" TargetMode="External" /><Relationship Id="rId100" Type="http://schemas.openxmlformats.org/officeDocument/2006/relationships/hyperlink" Target="https://podminky.urs.cz/item/CS_URS_2021_02/40445253" TargetMode="External" /><Relationship Id="rId101" Type="http://schemas.openxmlformats.org/officeDocument/2006/relationships/hyperlink" Target="https://podminky.urs.cz/item/CS_URS_2021_02/915111112" TargetMode="External" /><Relationship Id="rId102" Type="http://schemas.openxmlformats.org/officeDocument/2006/relationships/hyperlink" Target="https://podminky.urs.cz/item/CS_URS_2021_02/915111116" TargetMode="External" /><Relationship Id="rId103" Type="http://schemas.openxmlformats.org/officeDocument/2006/relationships/hyperlink" Target="https://podminky.urs.cz/item/CS_URS_2021_02/915221111" TargetMode="External" /><Relationship Id="rId104" Type="http://schemas.openxmlformats.org/officeDocument/2006/relationships/hyperlink" Target="https://podminky.urs.cz/item/CS_URS_2021_02/91522212199" TargetMode="External" /><Relationship Id="rId105" Type="http://schemas.openxmlformats.org/officeDocument/2006/relationships/hyperlink" Target="https://podminky.urs.cz/item/CS_URS_2021_02/915351112" TargetMode="External" /><Relationship Id="rId106" Type="http://schemas.openxmlformats.org/officeDocument/2006/relationships/hyperlink" Target="https://podminky.urs.cz/item/CS_URS_2021_02/916131113" TargetMode="External" /><Relationship Id="rId107" Type="http://schemas.openxmlformats.org/officeDocument/2006/relationships/hyperlink" Target="https://podminky.urs.cz/item/CS_URS_2021_02/59217032" TargetMode="External" /><Relationship Id="rId108" Type="http://schemas.openxmlformats.org/officeDocument/2006/relationships/hyperlink" Target="https://podminky.urs.cz/item/CS_URS_2021_02/59217031" TargetMode="External" /><Relationship Id="rId109" Type="http://schemas.openxmlformats.org/officeDocument/2006/relationships/hyperlink" Target="https://podminky.urs.cz/item/CS_URS_2021_02/916231213" TargetMode="External" /><Relationship Id="rId110" Type="http://schemas.openxmlformats.org/officeDocument/2006/relationships/hyperlink" Target="https://podminky.urs.cz/item/CS_URS_2021_02/59217017" TargetMode="External" /><Relationship Id="rId111" Type="http://schemas.openxmlformats.org/officeDocument/2006/relationships/hyperlink" Target="https://podminky.urs.cz/item/CS_URS_2021_02/919112222" TargetMode="External" /><Relationship Id="rId112" Type="http://schemas.openxmlformats.org/officeDocument/2006/relationships/hyperlink" Target="https://podminky.urs.cz/item/CS_URS_2021_02/919122121" TargetMode="External" /><Relationship Id="rId113" Type="http://schemas.openxmlformats.org/officeDocument/2006/relationships/hyperlink" Target="https://podminky.urs.cz/item/CS_URS_2021_02/919411141" TargetMode="External" /><Relationship Id="rId114" Type="http://schemas.openxmlformats.org/officeDocument/2006/relationships/hyperlink" Target="https://podminky.urs.cz/item/CS_URS_2021_02/9194111419" TargetMode="External" /><Relationship Id="rId115" Type="http://schemas.openxmlformats.org/officeDocument/2006/relationships/hyperlink" Target="https://podminky.urs.cz/item/CS_URS_2021_02/919413121" TargetMode="External" /><Relationship Id="rId116" Type="http://schemas.openxmlformats.org/officeDocument/2006/relationships/hyperlink" Target="https://podminky.urs.cz/item/CS_URS_2021_02/919521140" TargetMode="External" /><Relationship Id="rId117" Type="http://schemas.openxmlformats.org/officeDocument/2006/relationships/hyperlink" Target="https://podminky.urs.cz/item/CS_URS_2021_02/59222001" TargetMode="External" /><Relationship Id="rId118" Type="http://schemas.openxmlformats.org/officeDocument/2006/relationships/hyperlink" Target="https://podminky.urs.cz/item/CS_URS_2021_02/919535558" TargetMode="External" /><Relationship Id="rId119" Type="http://schemas.openxmlformats.org/officeDocument/2006/relationships/hyperlink" Target="https://podminky.urs.cz/item/CS_URS_2021_02/935932117" TargetMode="External" /><Relationship Id="rId120" Type="http://schemas.openxmlformats.org/officeDocument/2006/relationships/hyperlink" Target="https://podminky.urs.cz/item/CS_URS_2021_02/935932422" TargetMode="External" /><Relationship Id="rId121" Type="http://schemas.openxmlformats.org/officeDocument/2006/relationships/hyperlink" Target="https://podminky.urs.cz/item/CS_URS_2021_02/938902112" TargetMode="External" /><Relationship Id="rId122" Type="http://schemas.openxmlformats.org/officeDocument/2006/relationships/hyperlink" Target="https://podminky.urs.cz/item/CS_URS_2021_02/953941110" TargetMode="External" /><Relationship Id="rId123" Type="http://schemas.openxmlformats.org/officeDocument/2006/relationships/hyperlink" Target="https://podminky.urs.cz/item/CS_URS_2021_02/55342030" TargetMode="External" /><Relationship Id="rId124" Type="http://schemas.openxmlformats.org/officeDocument/2006/relationships/hyperlink" Target="https://podminky.urs.cz/item/CS_URS_2021_02/9630511119" TargetMode="External" /><Relationship Id="rId125" Type="http://schemas.openxmlformats.org/officeDocument/2006/relationships/hyperlink" Target="https://podminky.urs.cz/item/CS_URS_2021_02/966005211" TargetMode="External" /><Relationship Id="rId126" Type="http://schemas.openxmlformats.org/officeDocument/2006/relationships/hyperlink" Target="https://podminky.urs.cz/item/CS_URS_2021_02/966008113" TargetMode="External" /><Relationship Id="rId127" Type="http://schemas.openxmlformats.org/officeDocument/2006/relationships/hyperlink" Target="https://podminky.urs.cz/item/CS_URS_2021_02/966008311" TargetMode="External" /><Relationship Id="rId128" Type="http://schemas.openxmlformats.org/officeDocument/2006/relationships/hyperlink" Target="https://podminky.urs.cz/item/CS_URS_2021_02/997221561" TargetMode="External" /><Relationship Id="rId129" Type="http://schemas.openxmlformats.org/officeDocument/2006/relationships/hyperlink" Target="https://podminky.urs.cz/item/CS_URS_2021_02/997221569" TargetMode="External" /><Relationship Id="rId130" Type="http://schemas.openxmlformats.org/officeDocument/2006/relationships/hyperlink" Target="https://podminky.urs.cz/item/CS_URS_2021_02/997221611" TargetMode="External" /><Relationship Id="rId131" Type="http://schemas.openxmlformats.org/officeDocument/2006/relationships/hyperlink" Target="https://podminky.urs.cz/item/CS_URS_2021_02/997221862" TargetMode="External" /><Relationship Id="rId132" Type="http://schemas.openxmlformats.org/officeDocument/2006/relationships/hyperlink" Target="https://podminky.urs.cz/item/CS_URS_2021_02/711111001" TargetMode="External" /><Relationship Id="rId133" Type="http://schemas.openxmlformats.org/officeDocument/2006/relationships/hyperlink" Target="https://podminky.urs.cz/item/CS_URS_2021_02/11163150" TargetMode="External" /><Relationship Id="rId134" Type="http://schemas.openxmlformats.org/officeDocument/2006/relationships/hyperlink" Target="https://podminky.urs.cz/item/CS_URS_2021_02/711112001" TargetMode="External" /><Relationship Id="rId135" Type="http://schemas.openxmlformats.org/officeDocument/2006/relationships/hyperlink" Target="https://podminky.urs.cz/item/CS_URS_2021_02/11163150" TargetMode="External" /><Relationship Id="rId136" Type="http://schemas.openxmlformats.org/officeDocument/2006/relationships/hyperlink" Target="https://podminky.urs.cz/item/CS_URS_2021_02/711341564" TargetMode="External" /><Relationship Id="rId137" Type="http://schemas.openxmlformats.org/officeDocument/2006/relationships/hyperlink" Target="https://podminky.urs.cz/item/CS_URS_2021_02/6283315899" TargetMode="External" /><Relationship Id="rId13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151407" TargetMode="External" /><Relationship Id="rId2" Type="http://schemas.openxmlformats.org/officeDocument/2006/relationships/hyperlink" Target="https://podminky.urs.cz/item/CS_URS_2021_02/162351104" TargetMode="External" /><Relationship Id="rId3" Type="http://schemas.openxmlformats.org/officeDocument/2006/relationships/hyperlink" Target="https://podminky.urs.cz/item/CS_URS_2021_02/171151103" TargetMode="External" /><Relationship Id="rId4" Type="http://schemas.openxmlformats.org/officeDocument/2006/relationships/hyperlink" Target="https://podminky.urs.cz/item/CS_URS_2021_02/171251101" TargetMode="External" /><Relationship Id="rId5" Type="http://schemas.openxmlformats.org/officeDocument/2006/relationships/hyperlink" Target="https://podminky.urs.cz/item/CS_URS_2021_02/181351113" TargetMode="External" /><Relationship Id="rId6" Type="http://schemas.openxmlformats.org/officeDocument/2006/relationships/hyperlink" Target="https://podminky.urs.cz/item/CS_URS_2021_02/1036410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3101215" TargetMode="External" /><Relationship Id="rId2" Type="http://schemas.openxmlformats.org/officeDocument/2006/relationships/hyperlink" Target="https://podminky.urs.cz/item/CS_URS_2021_02/10321100" TargetMode="External" /><Relationship Id="rId3" Type="http://schemas.openxmlformats.org/officeDocument/2006/relationships/hyperlink" Target="https://podminky.urs.cz/item/CS_URS_2021_02/183106613" TargetMode="External" /><Relationship Id="rId4" Type="http://schemas.openxmlformats.org/officeDocument/2006/relationships/hyperlink" Target="https://podminky.urs.cz/item/CS_URS_2021_02/69311085" TargetMode="External" /><Relationship Id="rId5" Type="http://schemas.openxmlformats.org/officeDocument/2006/relationships/hyperlink" Target="https://podminky.urs.cz/item/CS_URS_2021_02/183111212" TargetMode="External" /><Relationship Id="rId6" Type="http://schemas.openxmlformats.org/officeDocument/2006/relationships/hyperlink" Target="https://podminky.urs.cz/item/CS_URS_2021_02/10321100" TargetMode="External" /><Relationship Id="rId7" Type="http://schemas.openxmlformats.org/officeDocument/2006/relationships/hyperlink" Target="https://podminky.urs.cz/item/CS_URS_2021_02/183117215" TargetMode="External" /><Relationship Id="rId8" Type="http://schemas.openxmlformats.org/officeDocument/2006/relationships/hyperlink" Target="https://podminky.urs.cz/item/CS_URS_2021_02/184102132" TargetMode="External" /><Relationship Id="rId9" Type="http://schemas.openxmlformats.org/officeDocument/2006/relationships/hyperlink" Target="https://podminky.urs.cz/item/CS_URS_2021_02/02650381" TargetMode="External" /><Relationship Id="rId10" Type="http://schemas.openxmlformats.org/officeDocument/2006/relationships/hyperlink" Target="https://podminky.urs.cz/item/CS_URS_2021_02/02650430" TargetMode="External" /><Relationship Id="rId11" Type="http://schemas.openxmlformats.org/officeDocument/2006/relationships/hyperlink" Target="https://podminky.urs.cz/item/CS_URS_2021_02/0264044599" TargetMode="External" /><Relationship Id="rId12" Type="http://schemas.openxmlformats.org/officeDocument/2006/relationships/hyperlink" Target="https://podminky.urs.cz/item/CS_URS_2021_02/0265202699" TargetMode="External" /><Relationship Id="rId13" Type="http://schemas.openxmlformats.org/officeDocument/2006/relationships/hyperlink" Target="https://podminky.urs.cz/item/CS_URS_2021_02/184102211" TargetMode="External" /><Relationship Id="rId14" Type="http://schemas.openxmlformats.org/officeDocument/2006/relationships/hyperlink" Target="https://podminky.urs.cz/item/CS_URS_2021_02/0265202399" TargetMode="External" /><Relationship Id="rId15" Type="http://schemas.openxmlformats.org/officeDocument/2006/relationships/hyperlink" Target="https://podminky.urs.cz/item/CS_URS_2021_02/184215133" TargetMode="External" /><Relationship Id="rId16" Type="http://schemas.openxmlformats.org/officeDocument/2006/relationships/hyperlink" Target="https://podminky.urs.cz/item/CS_URS_2021_02/60591257" TargetMode="External" /><Relationship Id="rId17" Type="http://schemas.openxmlformats.org/officeDocument/2006/relationships/hyperlink" Target="https://podminky.urs.cz/item/CS_URS_2021_02/184401111" TargetMode="External" /><Relationship Id="rId18" Type="http://schemas.openxmlformats.org/officeDocument/2006/relationships/hyperlink" Target="https://podminky.urs.cz/item/CS_URS_2021_02/184501141" TargetMode="External" /><Relationship Id="rId19" Type="http://schemas.openxmlformats.org/officeDocument/2006/relationships/hyperlink" Target="https://podminky.urs.cz/item/CS_URS_2021_02/61894001" TargetMode="External" /><Relationship Id="rId20" Type="http://schemas.openxmlformats.org/officeDocument/2006/relationships/hyperlink" Target="https://podminky.urs.cz/item/CS_URS_2021_02/184502114" TargetMode="External" /><Relationship Id="rId21" Type="http://schemas.openxmlformats.org/officeDocument/2006/relationships/hyperlink" Target="https://podminky.urs.cz/item/CS_URS_2021_02/184801121" TargetMode="External" /><Relationship Id="rId22" Type="http://schemas.openxmlformats.org/officeDocument/2006/relationships/hyperlink" Target="https://podminky.urs.cz/item/CS_URS_2021_02/184802617" TargetMode="External" /><Relationship Id="rId23" Type="http://schemas.openxmlformats.org/officeDocument/2006/relationships/hyperlink" Target="https://podminky.urs.cz/item/CS_URS_2021_02/184806111" TargetMode="External" /><Relationship Id="rId24" Type="http://schemas.openxmlformats.org/officeDocument/2006/relationships/hyperlink" Target="https://podminky.urs.cz/item/CS_URS_2021_02/184911311" TargetMode="External" /><Relationship Id="rId25" Type="http://schemas.openxmlformats.org/officeDocument/2006/relationships/hyperlink" Target="https://podminky.urs.cz/item/CS_URS_2021_02/69311225" TargetMode="External" /><Relationship Id="rId26" Type="http://schemas.openxmlformats.org/officeDocument/2006/relationships/hyperlink" Target="https://podminky.urs.cz/item/CS_URS_2021_02/185851121" TargetMode="External" /><Relationship Id="rId27" Type="http://schemas.openxmlformats.org/officeDocument/2006/relationships/hyperlink" Target="https://podminky.urs.cz/item/CS_URS_2021_02/185851129" TargetMode="External" /><Relationship Id="rId2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103000" TargetMode="External" /><Relationship Id="rId2" Type="http://schemas.openxmlformats.org/officeDocument/2006/relationships/hyperlink" Target="https://podminky.urs.cz/item/CS_URS_2021_02/012103000" TargetMode="External" /><Relationship Id="rId3" Type="http://schemas.openxmlformats.org/officeDocument/2006/relationships/hyperlink" Target="https://podminky.urs.cz/item/CS_URS_2021_02/012203000" TargetMode="External" /><Relationship Id="rId4" Type="http://schemas.openxmlformats.org/officeDocument/2006/relationships/hyperlink" Target="https://podminky.urs.cz/item/CS_URS_2021_02/012303000" TargetMode="External" /><Relationship Id="rId5" Type="http://schemas.openxmlformats.org/officeDocument/2006/relationships/hyperlink" Target="https://podminky.urs.cz/item/CS_URS_2021_02/013254000" TargetMode="External" /><Relationship Id="rId6" Type="http://schemas.openxmlformats.org/officeDocument/2006/relationships/hyperlink" Target="https://podminky.urs.cz/item/CS_URS_2021_02/013274000" TargetMode="External" /><Relationship Id="rId7" Type="http://schemas.openxmlformats.org/officeDocument/2006/relationships/hyperlink" Target="https://podminky.urs.cz/item/CS_URS_2021_02/013284000" TargetMode="External" /><Relationship Id="rId8" Type="http://schemas.openxmlformats.org/officeDocument/2006/relationships/hyperlink" Target="https://podminky.urs.cz/item/CS_URS_2021_02/013294000" TargetMode="External" /><Relationship Id="rId9" Type="http://schemas.openxmlformats.org/officeDocument/2006/relationships/hyperlink" Target="https://podminky.urs.cz/item/CS_URS_2021_02/013294001" TargetMode="External" /><Relationship Id="rId10" Type="http://schemas.openxmlformats.org/officeDocument/2006/relationships/hyperlink" Target="https://podminky.urs.cz/item/CS_URS_2021_02/030001000" TargetMode="External" /><Relationship Id="rId11" Type="http://schemas.openxmlformats.org/officeDocument/2006/relationships/hyperlink" Target="https://podminky.urs.cz/item/CS_URS_2021_02/043154000" TargetMode="External" /><Relationship Id="rId12" Type="http://schemas.openxmlformats.org/officeDocument/2006/relationships/hyperlink" Target="https://podminky.urs.cz/item/CS_URS_2021_02/043194000" TargetMode="External" /><Relationship Id="rId13" Type="http://schemas.openxmlformats.org/officeDocument/2006/relationships/hyperlink" Target="https://podminky.urs.cz/item/CS_URS_2021_02/045203000" TargetMode="External" /><Relationship Id="rId14" Type="http://schemas.openxmlformats.org/officeDocument/2006/relationships/hyperlink" Target="https://podminky.urs.cz/item/CS_URS_2021_02/062002000" TargetMode="External" /><Relationship Id="rId1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2020_0191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Rozvojové území pod Kalichem, Sušice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Sušice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19. 7. 2021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Sušice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AFRY CZ sro.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AFRY CZ sro.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001 - DEMOLICE'!J30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001 - DEMOLICE'!P87</f>
        <v>0</v>
      </c>
      <c r="AV55" s="121">
        <f>'SO 001 - DEMOLICE'!J33</f>
        <v>0</v>
      </c>
      <c r="AW55" s="121">
        <f>'SO 001 - DEMOLICE'!J34</f>
        <v>0</v>
      </c>
      <c r="AX55" s="121">
        <f>'SO 001 - DEMOLICE'!J35</f>
        <v>0</v>
      </c>
      <c r="AY55" s="121">
        <f>'SO 001 - DEMOLICE'!J36</f>
        <v>0</v>
      </c>
      <c r="AZ55" s="121">
        <f>'SO 001 - DEMOLICE'!F33</f>
        <v>0</v>
      </c>
      <c r="BA55" s="121">
        <f>'SO 001 - DEMOLICE'!F34</f>
        <v>0</v>
      </c>
      <c r="BB55" s="121">
        <f>'SO 001 - DEMOLICE'!F35</f>
        <v>0</v>
      </c>
      <c r="BC55" s="121">
        <f>'SO 001 - DEMOLICE'!F36</f>
        <v>0</v>
      </c>
      <c r="BD55" s="123">
        <f>'SO 001 - DEMOLICE'!F37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002 - PŘÍPRAVA STAVENIŠTĚ'!J30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002 - PŘÍPRAVA STAVENIŠTĚ'!P81</f>
        <v>0</v>
      </c>
      <c r="AV56" s="121">
        <f>'SO 002 - PŘÍPRAVA STAVENIŠTĚ'!J33</f>
        <v>0</v>
      </c>
      <c r="AW56" s="121">
        <f>'SO 002 - PŘÍPRAVA STAVENIŠTĚ'!J34</f>
        <v>0</v>
      </c>
      <c r="AX56" s="121">
        <f>'SO 002 - PŘÍPRAVA STAVENIŠTĚ'!J35</f>
        <v>0</v>
      </c>
      <c r="AY56" s="121">
        <f>'SO 002 - PŘÍPRAVA STAVENIŠTĚ'!J36</f>
        <v>0</v>
      </c>
      <c r="AZ56" s="121">
        <f>'SO 002 - PŘÍPRAVA STAVENIŠTĚ'!F33</f>
        <v>0</v>
      </c>
      <c r="BA56" s="121">
        <f>'SO 002 - PŘÍPRAVA STAVENIŠTĚ'!F34</f>
        <v>0</v>
      </c>
      <c r="BB56" s="121">
        <f>'SO 002 - PŘÍPRAVA STAVENIŠTĚ'!F35</f>
        <v>0</v>
      </c>
      <c r="BC56" s="121">
        <f>'SO 002 - PŘÍPRAVA STAVENIŠTĚ'!F36</f>
        <v>0</v>
      </c>
      <c r="BD56" s="123">
        <f>'SO 002 - PŘÍPRAVA STAVENIŠTĚ'!F37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101 - POZEMNÍ KOMUNIKACE'!J30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'SO 101 - POZEMNÍ KOMUNIKACE'!P90</f>
        <v>0</v>
      </c>
      <c r="AV57" s="121">
        <f>'SO 101 - POZEMNÍ KOMUNIKACE'!J33</f>
        <v>0</v>
      </c>
      <c r="AW57" s="121">
        <f>'SO 101 - POZEMNÍ KOMUNIKACE'!J34</f>
        <v>0</v>
      </c>
      <c r="AX57" s="121">
        <f>'SO 101 - POZEMNÍ KOMUNIKACE'!J35</f>
        <v>0</v>
      </c>
      <c r="AY57" s="121">
        <f>'SO 101 - POZEMNÍ KOMUNIKACE'!J36</f>
        <v>0</v>
      </c>
      <c r="AZ57" s="121">
        <f>'SO 101 - POZEMNÍ KOMUNIKACE'!F33</f>
        <v>0</v>
      </c>
      <c r="BA57" s="121">
        <f>'SO 101 - POZEMNÍ KOMUNIKACE'!F34</f>
        <v>0</v>
      </c>
      <c r="BB57" s="121">
        <f>'SO 101 - POZEMNÍ KOMUNIKACE'!F35</f>
        <v>0</v>
      </c>
      <c r="BC57" s="121">
        <f>'SO 101 - POZEMNÍ KOMUNIKACE'!F36</f>
        <v>0</v>
      </c>
      <c r="BD57" s="123">
        <f>'SO 101 - POZEMNÍ KOMUNIKACE'!F37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801 - HTÚ'!J30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0">
        <v>0</v>
      </c>
      <c r="AT58" s="121">
        <f>ROUND(SUM(AV58:AW58),2)</f>
        <v>0</v>
      </c>
      <c r="AU58" s="122">
        <f>'SO 801 - HTÚ'!P81</f>
        <v>0</v>
      </c>
      <c r="AV58" s="121">
        <f>'SO 801 - HTÚ'!J33</f>
        <v>0</v>
      </c>
      <c r="AW58" s="121">
        <f>'SO 801 - HTÚ'!J34</f>
        <v>0</v>
      </c>
      <c r="AX58" s="121">
        <f>'SO 801 - HTÚ'!J35</f>
        <v>0</v>
      </c>
      <c r="AY58" s="121">
        <f>'SO 801 - HTÚ'!J36</f>
        <v>0</v>
      </c>
      <c r="AZ58" s="121">
        <f>'SO 801 - HTÚ'!F33</f>
        <v>0</v>
      </c>
      <c r="BA58" s="121">
        <f>'SO 801 - HTÚ'!F34</f>
        <v>0</v>
      </c>
      <c r="BB58" s="121">
        <f>'SO 801 - HTÚ'!F35</f>
        <v>0</v>
      </c>
      <c r="BC58" s="121">
        <f>'SO 801 - HTÚ'!F36</f>
        <v>0</v>
      </c>
      <c r="BD58" s="123">
        <f>'SO 801 - HTÚ'!F37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7" customFormat="1" ht="16.5" customHeight="1">
      <c r="A59" s="112" t="s">
        <v>77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802 - VEGETAČNÍ ÚPRAVY...'!J30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80</v>
      </c>
      <c r="AR59" s="119"/>
      <c r="AS59" s="120">
        <v>0</v>
      </c>
      <c r="AT59" s="121">
        <f>ROUND(SUM(AV59:AW59),2)</f>
        <v>0</v>
      </c>
      <c r="AU59" s="122">
        <f>'SO 802 - VEGETAČNÍ ÚPRAVY...'!P81</f>
        <v>0</v>
      </c>
      <c r="AV59" s="121">
        <f>'SO 802 - VEGETAČNÍ ÚPRAVY...'!J33</f>
        <v>0</v>
      </c>
      <c r="AW59" s="121">
        <f>'SO 802 - VEGETAČNÍ ÚPRAVY...'!J34</f>
        <v>0</v>
      </c>
      <c r="AX59" s="121">
        <f>'SO 802 - VEGETAČNÍ ÚPRAVY...'!J35</f>
        <v>0</v>
      </c>
      <c r="AY59" s="121">
        <f>'SO 802 - VEGETAČNÍ ÚPRAVY...'!J36</f>
        <v>0</v>
      </c>
      <c r="AZ59" s="121">
        <f>'SO 802 - VEGETAČNÍ ÚPRAVY...'!F33</f>
        <v>0</v>
      </c>
      <c r="BA59" s="121">
        <f>'SO 802 - VEGETAČNÍ ÚPRAVY...'!F34</f>
        <v>0</v>
      </c>
      <c r="BB59" s="121">
        <f>'SO 802 - VEGETAČNÍ ÚPRAVY...'!F35</f>
        <v>0</v>
      </c>
      <c r="BC59" s="121">
        <f>'SO 802 - VEGETAČNÍ ÚPRAVY...'!F36</f>
        <v>0</v>
      </c>
      <c r="BD59" s="123">
        <f>'SO 802 - VEGETAČNÍ ÚPRAVY...'!F37</f>
        <v>0</v>
      </c>
      <c r="BE59" s="7"/>
      <c r="BT59" s="124" t="s">
        <v>81</v>
      </c>
      <c r="BV59" s="124" t="s">
        <v>75</v>
      </c>
      <c r="BW59" s="124" t="s">
        <v>95</v>
      </c>
      <c r="BX59" s="124" t="s">
        <v>5</v>
      </c>
      <c r="CL59" s="124" t="s">
        <v>19</v>
      </c>
      <c r="CM59" s="124" t="s">
        <v>83</v>
      </c>
    </row>
    <row r="60" s="7" customFormat="1" ht="16.5" customHeight="1">
      <c r="A60" s="112" t="s">
        <v>77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000 - Vedlejší rozpočt...'!J30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80</v>
      </c>
      <c r="AR60" s="119"/>
      <c r="AS60" s="125">
        <v>0</v>
      </c>
      <c r="AT60" s="126">
        <f>ROUND(SUM(AV60:AW60),2)</f>
        <v>0</v>
      </c>
      <c r="AU60" s="127">
        <f>'SO 000 - Vedlejší rozpočt...'!P84</f>
        <v>0</v>
      </c>
      <c r="AV60" s="126">
        <f>'SO 000 - Vedlejší rozpočt...'!J33</f>
        <v>0</v>
      </c>
      <c r="AW60" s="126">
        <f>'SO 000 - Vedlejší rozpočt...'!J34</f>
        <v>0</v>
      </c>
      <c r="AX60" s="126">
        <f>'SO 000 - Vedlejší rozpočt...'!J35</f>
        <v>0</v>
      </c>
      <c r="AY60" s="126">
        <f>'SO 000 - Vedlejší rozpočt...'!J36</f>
        <v>0</v>
      </c>
      <c r="AZ60" s="126">
        <f>'SO 000 - Vedlejší rozpočt...'!F33</f>
        <v>0</v>
      </c>
      <c r="BA60" s="126">
        <f>'SO 000 - Vedlejší rozpočt...'!F34</f>
        <v>0</v>
      </c>
      <c r="BB60" s="126">
        <f>'SO 000 - Vedlejší rozpočt...'!F35</f>
        <v>0</v>
      </c>
      <c r="BC60" s="126">
        <f>'SO 000 - Vedlejší rozpočt...'!F36</f>
        <v>0</v>
      </c>
      <c r="BD60" s="128">
        <f>'SO 000 - Vedlejší rozpočt...'!F37</f>
        <v>0</v>
      </c>
      <c r="BE60" s="7"/>
      <c r="BT60" s="124" t="s">
        <v>81</v>
      </c>
      <c r="BV60" s="124" t="s">
        <v>75</v>
      </c>
      <c r="BW60" s="124" t="s">
        <v>98</v>
      </c>
      <c r="BX60" s="124" t="s">
        <v>5</v>
      </c>
      <c r="CL60" s="124" t="s">
        <v>19</v>
      </c>
      <c r="CM60" s="124" t="s">
        <v>83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lI/edZxl9Boh41/XPqMw/c33je627dwCX5GIEsPaRyjiLuK00VnXfp/vohIt4d3Y/zDcvmn4S5hcEFBh6TVpMA==" hashValue="NytoA6b+MIW5It4uwpUI1vF101/FWmqnm3gIdovqBsMF6vVvHAmdLB5DxO0P+EKSfI8Xunh2Y+1Q5FAXuMjfW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1 - DEMOLICE'!C2" display="/"/>
    <hyperlink ref="A56" location="'SO 002 - PŘÍPRAVA STAVENIŠTĚ'!C2" display="/"/>
    <hyperlink ref="A57" location="'SO 101 - POZEMNÍ KOMUNIKACE'!C2" display="/"/>
    <hyperlink ref="A58" location="'SO 801 - HTÚ'!C2" display="/"/>
    <hyperlink ref="A59" location="'SO 802 - VEGETAČNÍ ÚPRAVY...'!C2" display="/"/>
    <hyperlink ref="A60" location="'SO 00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ROUND((SUM(BE87:BE307)),  2)</f>
        <v>0</v>
      </c>
      <c r="G33" s="39"/>
      <c r="H33" s="39"/>
      <c r="I33" s="149">
        <v>0.20999999999999999</v>
      </c>
      <c r="J33" s="148">
        <f>ROUND(((SUM(BE87:BE307))*I33),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ROUND((SUM(BF87:BF307)),  2)</f>
        <v>0</v>
      </c>
      <c r="G34" s="39"/>
      <c r="H34" s="39"/>
      <c r="I34" s="149">
        <v>0.14999999999999999</v>
      </c>
      <c r="J34" s="148">
        <f>ROUND(((SUM(BF87:BF307))*I34),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ROUND((SUM(BG87:BG307)),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ROUND((SUM(BH87:BH307)),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ROUND((SUM(BI87:BI307)),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001 - DEMOLICE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108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J182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110</v>
      </c>
      <c r="E64" s="169"/>
      <c r="F64" s="169"/>
      <c r="G64" s="169"/>
      <c r="H64" s="169"/>
      <c r="I64" s="169"/>
      <c r="J64" s="170">
        <f>J280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J281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112</v>
      </c>
      <c r="E66" s="175"/>
      <c r="F66" s="175"/>
      <c r="G66" s="175"/>
      <c r="H66" s="175"/>
      <c r="I66" s="175"/>
      <c r="J66" s="176">
        <f>J296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113</v>
      </c>
      <c r="E67" s="175"/>
      <c r="F67" s="175"/>
      <c r="G67" s="175"/>
      <c r="H67" s="175"/>
      <c r="I67" s="175"/>
      <c r="J67" s="176">
        <f>J302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Rozvojové území pod Kalichem, Sušice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001 - DEMOLICE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Sušice</v>
      </c>
      <c r="G81" s="41"/>
      <c r="H81" s="41"/>
      <c r="I81" s="33" t="s">
        <v>23</v>
      </c>
      <c r="J81" s="73" t="str">
        <f>IF(J12="","",J12)</f>
        <v>19. 7. 2021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Sušice</v>
      </c>
      <c r="G83" s="41"/>
      <c r="H83" s="41"/>
      <c r="I83" s="33" t="s">
        <v>32</v>
      </c>
      <c r="J83" s="37" t="str">
        <f>E21</f>
        <v>AFRY CZ sro.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AFRY CZ sro.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115</v>
      </c>
      <c r="D86" s="181" t="s">
        <v>58</v>
      </c>
      <c r="E86" s="181" t="s">
        <v>54</v>
      </c>
      <c r="F86" s="181" t="s">
        <v>55</v>
      </c>
      <c r="G86" s="181" t="s">
        <v>116</v>
      </c>
      <c r="H86" s="181" t="s">
        <v>117</v>
      </c>
      <c r="I86" s="181" t="s">
        <v>118</v>
      </c>
      <c r="J86" s="181" t="s">
        <v>104</v>
      </c>
      <c r="K86" s="182" t="s">
        <v>119</v>
      </c>
      <c r="L86" s="183"/>
      <c r="M86" s="93" t="s">
        <v>19</v>
      </c>
      <c r="N86" s="94" t="s">
        <v>43</v>
      </c>
      <c r="O86" s="94" t="s">
        <v>120</v>
      </c>
      <c r="P86" s="94" t="s">
        <v>121</v>
      </c>
      <c r="Q86" s="94" t="s">
        <v>122</v>
      </c>
      <c r="R86" s="94" t="s">
        <v>123</v>
      </c>
      <c r="S86" s="94" t="s">
        <v>124</v>
      </c>
      <c r="T86" s="95" t="s">
        <v>125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P88+P280</f>
        <v>0</v>
      </c>
      <c r="Q87" s="97"/>
      <c r="R87" s="186">
        <f>R88+R280</f>
        <v>1.5604800000000001</v>
      </c>
      <c r="S87" s="97"/>
      <c r="T87" s="187">
        <f>T88+T280</f>
        <v>8840.2900000000009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105</v>
      </c>
      <c r="BK87" s="188">
        <f>BK88+BK280</f>
        <v>0</v>
      </c>
    </row>
    <row r="88" s="12" customFormat="1" ht="25.92" customHeight="1">
      <c r="A88" s="12"/>
      <c r="B88" s="189"/>
      <c r="C88" s="190"/>
      <c r="D88" s="191" t="s">
        <v>72</v>
      </c>
      <c r="E88" s="192" t="s">
        <v>127</v>
      </c>
      <c r="F88" s="192" t="s">
        <v>128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P89+P142+P182</f>
        <v>0</v>
      </c>
      <c r="Q88" s="197"/>
      <c r="R88" s="198">
        <f>R89+R142+R182</f>
        <v>0</v>
      </c>
      <c r="S88" s="197"/>
      <c r="T88" s="199">
        <f>T89+T142+T182</f>
        <v>8840.2900000000009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81</v>
      </c>
      <c r="AT88" s="201" t="s">
        <v>72</v>
      </c>
      <c r="AU88" s="201" t="s">
        <v>73</v>
      </c>
      <c r="AY88" s="200" t="s">
        <v>129</v>
      </c>
      <c r="BK88" s="202">
        <f>BK89+BK142+BK182</f>
        <v>0</v>
      </c>
    </row>
    <row r="89" s="12" customFormat="1" ht="22.8" customHeight="1">
      <c r="A89" s="12"/>
      <c r="B89" s="189"/>
      <c r="C89" s="190"/>
      <c r="D89" s="191" t="s">
        <v>72</v>
      </c>
      <c r="E89" s="203" t="s">
        <v>81</v>
      </c>
      <c r="F89" s="203" t="s">
        <v>130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SUM(P90:P141)</f>
        <v>0</v>
      </c>
      <c r="Q89" s="197"/>
      <c r="R89" s="198">
        <f>SUM(R90:R141)</f>
        <v>0</v>
      </c>
      <c r="S89" s="197"/>
      <c r="T89" s="199">
        <f>SUM(T90:T141)</f>
        <v>8726.2700000000004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81</v>
      </c>
      <c r="AY89" s="200" t="s">
        <v>129</v>
      </c>
      <c r="BK89" s="202">
        <f>SUM(BK90:BK141)</f>
        <v>0</v>
      </c>
    </row>
    <row r="90" s="2" customFormat="1" ht="55.5" customHeight="1">
      <c r="A90" s="39"/>
      <c r="B90" s="40"/>
      <c r="C90" s="205" t="s">
        <v>81</v>
      </c>
      <c r="D90" s="205" t="s">
        <v>131</v>
      </c>
      <c r="E90" s="206" t="s">
        <v>132</v>
      </c>
      <c r="F90" s="207" t="s">
        <v>133</v>
      </c>
      <c r="G90" s="208" t="s">
        <v>134</v>
      </c>
      <c r="H90" s="209">
        <v>7333</v>
      </c>
      <c r="I90" s="210"/>
      <c r="J90" s="211">
        <f>ROUND(I90*H90,2)</f>
        <v>0</v>
      </c>
      <c r="K90" s="207" t="s">
        <v>135</v>
      </c>
      <c r="L90" s="45"/>
      <c r="M90" s="212" t="s">
        <v>19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0.44</v>
      </c>
      <c r="T90" s="215">
        <f>S90*H90</f>
        <v>3226.52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131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137</v>
      </c>
    </row>
    <row r="91" s="2" customFormat="1">
      <c r="A91" s="39"/>
      <c r="B91" s="40"/>
      <c r="C91" s="41"/>
      <c r="D91" s="218" t="s">
        <v>138</v>
      </c>
      <c r="E91" s="41"/>
      <c r="F91" s="219" t="s">
        <v>139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143</v>
      </c>
      <c r="G93" s="226"/>
      <c r="H93" s="229">
        <v>7333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4" customFormat="1">
      <c r="A94" s="14"/>
      <c r="B94" s="236"/>
      <c r="C94" s="237"/>
      <c r="D94" s="218" t="s">
        <v>142</v>
      </c>
      <c r="E94" s="238" t="s">
        <v>19</v>
      </c>
      <c r="F94" s="239" t="s">
        <v>144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142</v>
      </c>
      <c r="AU94" s="245" t="s">
        <v>83</v>
      </c>
      <c r="AV94" s="14" t="s">
        <v>81</v>
      </c>
      <c r="AW94" s="14" t="s">
        <v>35</v>
      </c>
      <c r="AX94" s="14" t="s">
        <v>73</v>
      </c>
      <c r="AY94" s="24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7333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24.15" customHeight="1">
      <c r="A96" s="39"/>
      <c r="B96" s="40"/>
      <c r="C96" s="205" t="s">
        <v>83</v>
      </c>
      <c r="D96" s="205" t="s">
        <v>131</v>
      </c>
      <c r="E96" s="206" t="s">
        <v>146</v>
      </c>
      <c r="F96" s="207" t="s">
        <v>147</v>
      </c>
      <c r="G96" s="208" t="s">
        <v>134</v>
      </c>
      <c r="H96" s="209">
        <v>7333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0.75</v>
      </c>
      <c r="T96" s="215">
        <f>S96*H96</f>
        <v>5499.75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148</v>
      </c>
    </row>
    <row r="97" s="2" customFormat="1">
      <c r="A97" s="39"/>
      <c r="B97" s="40"/>
      <c r="C97" s="41"/>
      <c r="D97" s="218" t="s">
        <v>138</v>
      </c>
      <c r="E97" s="41"/>
      <c r="F97" s="219" t="s">
        <v>149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150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3" customFormat="1">
      <c r="A99" s="13"/>
      <c r="B99" s="225"/>
      <c r="C99" s="226"/>
      <c r="D99" s="218" t="s">
        <v>142</v>
      </c>
      <c r="E99" s="227" t="s">
        <v>19</v>
      </c>
      <c r="F99" s="228" t="s">
        <v>143</v>
      </c>
      <c r="G99" s="226"/>
      <c r="H99" s="229">
        <v>7333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83</v>
      </c>
      <c r="AV99" s="13" t="s">
        <v>83</v>
      </c>
      <c r="AW99" s="13" t="s">
        <v>35</v>
      </c>
      <c r="AX99" s="13" t="s">
        <v>73</v>
      </c>
      <c r="AY99" s="235" t="s">
        <v>129</v>
      </c>
    </row>
    <row r="100" s="15" customFormat="1">
      <c r="A100" s="15"/>
      <c r="B100" s="246"/>
      <c r="C100" s="247"/>
      <c r="D100" s="218" t="s">
        <v>142</v>
      </c>
      <c r="E100" s="248" t="s">
        <v>19</v>
      </c>
      <c r="F100" s="249" t="s">
        <v>145</v>
      </c>
      <c r="G100" s="247"/>
      <c r="H100" s="250">
        <v>7333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142</v>
      </c>
      <c r="AU100" s="256" t="s">
        <v>83</v>
      </c>
      <c r="AV100" s="15" t="s">
        <v>136</v>
      </c>
      <c r="AW100" s="15" t="s">
        <v>35</v>
      </c>
      <c r="AX100" s="15" t="s">
        <v>81</v>
      </c>
      <c r="AY100" s="256" t="s">
        <v>129</v>
      </c>
    </row>
    <row r="101" s="2" customFormat="1" ht="33" customHeight="1">
      <c r="A101" s="39"/>
      <c r="B101" s="40"/>
      <c r="C101" s="205" t="s">
        <v>151</v>
      </c>
      <c r="D101" s="205" t="s">
        <v>131</v>
      </c>
      <c r="E101" s="206" t="s">
        <v>152</v>
      </c>
      <c r="F101" s="207" t="s">
        <v>153</v>
      </c>
      <c r="G101" s="208" t="s">
        <v>154</v>
      </c>
      <c r="H101" s="209">
        <v>114.865</v>
      </c>
      <c r="I101" s="210"/>
      <c r="J101" s="211">
        <f>ROUND(I101*H101,2)</f>
        <v>0</v>
      </c>
      <c r="K101" s="207" t="s">
        <v>135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131</v>
      </c>
      <c r="AU101" s="216" t="s">
        <v>83</v>
      </c>
      <c r="AY101" s="18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136</v>
      </c>
      <c r="BM101" s="216" t="s">
        <v>155</v>
      </c>
    </row>
    <row r="102" s="2" customFormat="1">
      <c r="A102" s="39"/>
      <c r="B102" s="40"/>
      <c r="C102" s="41"/>
      <c r="D102" s="218" t="s">
        <v>138</v>
      </c>
      <c r="E102" s="41"/>
      <c r="F102" s="219" t="s">
        <v>156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83</v>
      </c>
    </row>
    <row r="103" s="2" customFormat="1">
      <c r="A103" s="39"/>
      <c r="B103" s="40"/>
      <c r="C103" s="41"/>
      <c r="D103" s="223" t="s">
        <v>140</v>
      </c>
      <c r="E103" s="41"/>
      <c r="F103" s="224" t="s">
        <v>157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83</v>
      </c>
    </row>
    <row r="104" s="14" customFormat="1">
      <c r="A104" s="14"/>
      <c r="B104" s="236"/>
      <c r="C104" s="237"/>
      <c r="D104" s="218" t="s">
        <v>142</v>
      </c>
      <c r="E104" s="238" t="s">
        <v>19</v>
      </c>
      <c r="F104" s="239" t="s">
        <v>158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142</v>
      </c>
      <c r="AU104" s="245" t="s">
        <v>83</v>
      </c>
      <c r="AV104" s="14" t="s">
        <v>81</v>
      </c>
      <c r="AW104" s="14" t="s">
        <v>35</v>
      </c>
      <c r="AX104" s="14" t="s">
        <v>73</v>
      </c>
      <c r="AY104" s="24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159</v>
      </c>
      <c r="G105" s="226"/>
      <c r="H105" s="229">
        <v>19.239999999999998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160</v>
      </c>
      <c r="G106" s="226"/>
      <c r="H106" s="229">
        <v>95.625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114.865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136</v>
      </c>
      <c r="D108" s="205" t="s">
        <v>131</v>
      </c>
      <c r="E108" s="206" t="s">
        <v>161</v>
      </c>
      <c r="F108" s="207" t="s">
        <v>162</v>
      </c>
      <c r="G108" s="208" t="s">
        <v>154</v>
      </c>
      <c r="H108" s="209">
        <v>447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163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164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166</v>
      </c>
      <c r="G111" s="226"/>
      <c r="H111" s="229">
        <v>239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73</v>
      </c>
      <c r="AY111" s="23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167</v>
      </c>
      <c r="G112" s="226"/>
      <c r="H112" s="229">
        <v>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4" customFormat="1">
      <c r="A113" s="14"/>
      <c r="B113" s="236"/>
      <c r="C113" s="237"/>
      <c r="D113" s="218" t="s">
        <v>142</v>
      </c>
      <c r="E113" s="238" t="s">
        <v>19</v>
      </c>
      <c r="F113" s="239" t="s">
        <v>168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142</v>
      </c>
      <c r="AU113" s="245" t="s">
        <v>83</v>
      </c>
      <c r="AV113" s="14" t="s">
        <v>81</v>
      </c>
      <c r="AW113" s="14" t="s">
        <v>35</v>
      </c>
      <c r="AX113" s="14" t="s">
        <v>73</v>
      </c>
      <c r="AY113" s="24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169</v>
      </c>
      <c r="G114" s="226"/>
      <c r="H114" s="229">
        <v>200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5" customFormat="1">
      <c r="A115" s="15"/>
      <c r="B115" s="246"/>
      <c r="C115" s="247"/>
      <c r="D115" s="218" t="s">
        <v>142</v>
      </c>
      <c r="E115" s="248" t="s">
        <v>19</v>
      </c>
      <c r="F115" s="249" t="s">
        <v>145</v>
      </c>
      <c r="G115" s="247"/>
      <c r="H115" s="250">
        <v>447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142</v>
      </c>
      <c r="AU115" s="256" t="s">
        <v>83</v>
      </c>
      <c r="AV115" s="15" t="s">
        <v>136</v>
      </c>
      <c r="AW115" s="15" t="s">
        <v>35</v>
      </c>
      <c r="AX115" s="15" t="s">
        <v>81</v>
      </c>
      <c r="AY115" s="256" t="s">
        <v>129</v>
      </c>
    </row>
    <row r="116" s="2" customFormat="1" ht="37.8" customHeight="1">
      <c r="A116" s="39"/>
      <c r="B116" s="40"/>
      <c r="C116" s="205" t="s">
        <v>170</v>
      </c>
      <c r="D116" s="205" t="s">
        <v>131</v>
      </c>
      <c r="E116" s="206" t="s">
        <v>171</v>
      </c>
      <c r="F116" s="207" t="s">
        <v>172</v>
      </c>
      <c r="G116" s="208" t="s">
        <v>154</v>
      </c>
      <c r="H116" s="209">
        <v>542.625</v>
      </c>
      <c r="I116" s="210"/>
      <c r="J116" s="211">
        <f>ROUND(I116*H116,2)</f>
        <v>0</v>
      </c>
      <c r="K116" s="207" t="s">
        <v>135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136</v>
      </c>
      <c r="AT116" s="216" t="s">
        <v>131</v>
      </c>
      <c r="AU116" s="216" t="s">
        <v>83</v>
      </c>
      <c r="AY116" s="18" t="s">
        <v>129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136</v>
      </c>
      <c r="BM116" s="216" t="s">
        <v>173</v>
      </c>
    </row>
    <row r="117" s="2" customFormat="1">
      <c r="A117" s="39"/>
      <c r="B117" s="40"/>
      <c r="C117" s="41"/>
      <c r="D117" s="218" t="s">
        <v>138</v>
      </c>
      <c r="E117" s="41"/>
      <c r="F117" s="219" t="s">
        <v>174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138</v>
      </c>
      <c r="AU117" s="18" t="s">
        <v>83</v>
      </c>
    </row>
    <row r="118" s="2" customFormat="1">
      <c r="A118" s="39"/>
      <c r="B118" s="40"/>
      <c r="C118" s="41"/>
      <c r="D118" s="223" t="s">
        <v>140</v>
      </c>
      <c r="E118" s="41"/>
      <c r="F118" s="224" t="s">
        <v>175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83</v>
      </c>
    </row>
    <row r="119" s="14" customFormat="1">
      <c r="A119" s="14"/>
      <c r="B119" s="236"/>
      <c r="C119" s="237"/>
      <c r="D119" s="218" t="s">
        <v>142</v>
      </c>
      <c r="E119" s="238" t="s">
        <v>19</v>
      </c>
      <c r="F119" s="239" t="s">
        <v>176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142</v>
      </c>
      <c r="AU119" s="245" t="s">
        <v>83</v>
      </c>
      <c r="AV119" s="14" t="s">
        <v>81</v>
      </c>
      <c r="AW119" s="14" t="s">
        <v>35</v>
      </c>
      <c r="AX119" s="14" t="s">
        <v>73</v>
      </c>
      <c r="AY119" s="245" t="s">
        <v>129</v>
      </c>
    </row>
    <row r="120" s="13" customFormat="1">
      <c r="A120" s="13"/>
      <c r="B120" s="225"/>
      <c r="C120" s="226"/>
      <c r="D120" s="218" t="s">
        <v>142</v>
      </c>
      <c r="E120" s="227" t="s">
        <v>19</v>
      </c>
      <c r="F120" s="228" t="s">
        <v>177</v>
      </c>
      <c r="G120" s="226"/>
      <c r="H120" s="229">
        <v>95.625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142</v>
      </c>
      <c r="AU120" s="235" t="s">
        <v>83</v>
      </c>
      <c r="AV120" s="13" t="s">
        <v>83</v>
      </c>
      <c r="AW120" s="13" t="s">
        <v>35</v>
      </c>
      <c r="AX120" s="13" t="s">
        <v>73</v>
      </c>
      <c r="AY120" s="235" t="s">
        <v>129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178</v>
      </c>
      <c r="G121" s="226"/>
      <c r="H121" s="229">
        <v>447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5" customFormat="1">
      <c r="A122" s="15"/>
      <c r="B122" s="246"/>
      <c r="C122" s="247"/>
      <c r="D122" s="218" t="s">
        <v>142</v>
      </c>
      <c r="E122" s="248" t="s">
        <v>19</v>
      </c>
      <c r="F122" s="249" t="s">
        <v>145</v>
      </c>
      <c r="G122" s="247"/>
      <c r="H122" s="250">
        <v>542.625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142</v>
      </c>
      <c r="AU122" s="256" t="s">
        <v>83</v>
      </c>
      <c r="AV122" s="15" t="s">
        <v>136</v>
      </c>
      <c r="AW122" s="15" t="s">
        <v>35</v>
      </c>
      <c r="AX122" s="15" t="s">
        <v>81</v>
      </c>
      <c r="AY122" s="256" t="s">
        <v>129</v>
      </c>
    </row>
    <row r="123" s="2" customFormat="1" ht="37.8" customHeight="1">
      <c r="A123" s="39"/>
      <c r="B123" s="40"/>
      <c r="C123" s="205" t="s">
        <v>179</v>
      </c>
      <c r="D123" s="205" t="s">
        <v>131</v>
      </c>
      <c r="E123" s="206" t="s">
        <v>180</v>
      </c>
      <c r="F123" s="207" t="s">
        <v>172</v>
      </c>
      <c r="G123" s="208" t="s">
        <v>154</v>
      </c>
      <c r="H123" s="209">
        <v>19.239999999999998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136</v>
      </c>
      <c r="AT123" s="216" t="s">
        <v>131</v>
      </c>
      <c r="AU123" s="216" t="s">
        <v>83</v>
      </c>
      <c r="AY123" s="18" t="s">
        <v>129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136</v>
      </c>
      <c r="BM123" s="216" t="s">
        <v>181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174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83</v>
      </c>
    </row>
    <row r="125" s="2" customFormat="1">
      <c r="A125" s="39"/>
      <c r="B125" s="40"/>
      <c r="C125" s="41"/>
      <c r="D125" s="223" t="s">
        <v>140</v>
      </c>
      <c r="E125" s="41"/>
      <c r="F125" s="224" t="s">
        <v>182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83</v>
      </c>
    </row>
    <row r="126" s="14" customFormat="1">
      <c r="A126" s="14"/>
      <c r="B126" s="236"/>
      <c r="C126" s="237"/>
      <c r="D126" s="218" t="s">
        <v>142</v>
      </c>
      <c r="E126" s="238" t="s">
        <v>19</v>
      </c>
      <c r="F126" s="239" t="s">
        <v>183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142</v>
      </c>
      <c r="AU126" s="245" t="s">
        <v>83</v>
      </c>
      <c r="AV126" s="14" t="s">
        <v>81</v>
      </c>
      <c r="AW126" s="14" t="s">
        <v>35</v>
      </c>
      <c r="AX126" s="14" t="s">
        <v>73</v>
      </c>
      <c r="AY126" s="245" t="s">
        <v>129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184</v>
      </c>
      <c r="G127" s="226"/>
      <c r="H127" s="229">
        <v>19.239999999999998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19.239999999999998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37.8" customHeight="1">
      <c r="A129" s="39"/>
      <c r="B129" s="40"/>
      <c r="C129" s="205" t="s">
        <v>185</v>
      </c>
      <c r="D129" s="205" t="s">
        <v>131</v>
      </c>
      <c r="E129" s="206" t="s">
        <v>186</v>
      </c>
      <c r="F129" s="207" t="s">
        <v>187</v>
      </c>
      <c r="G129" s="208" t="s">
        <v>154</v>
      </c>
      <c r="H129" s="209">
        <v>10852.5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136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188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189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190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4" customFormat="1">
      <c r="A132" s="14"/>
      <c r="B132" s="236"/>
      <c r="C132" s="237"/>
      <c r="D132" s="218" t="s">
        <v>142</v>
      </c>
      <c r="E132" s="238" t="s">
        <v>19</v>
      </c>
      <c r="F132" s="239" t="s">
        <v>191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142</v>
      </c>
      <c r="AU132" s="245" t="s">
        <v>83</v>
      </c>
      <c r="AV132" s="14" t="s">
        <v>81</v>
      </c>
      <c r="AW132" s="14" t="s">
        <v>35</v>
      </c>
      <c r="AX132" s="14" t="s">
        <v>73</v>
      </c>
      <c r="AY132" s="245" t="s">
        <v>129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192</v>
      </c>
      <c r="G133" s="226"/>
      <c r="H133" s="229">
        <v>1912.5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3" customFormat="1">
      <c r="A134" s="13"/>
      <c r="B134" s="225"/>
      <c r="C134" s="226"/>
      <c r="D134" s="218" t="s">
        <v>142</v>
      </c>
      <c r="E134" s="227" t="s">
        <v>19</v>
      </c>
      <c r="F134" s="228" t="s">
        <v>193</v>
      </c>
      <c r="G134" s="226"/>
      <c r="H134" s="229">
        <v>8940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142</v>
      </c>
      <c r="AU134" s="235" t="s">
        <v>83</v>
      </c>
      <c r="AV134" s="13" t="s">
        <v>83</v>
      </c>
      <c r="AW134" s="13" t="s">
        <v>35</v>
      </c>
      <c r="AX134" s="13" t="s">
        <v>73</v>
      </c>
      <c r="AY134" s="235" t="s">
        <v>129</v>
      </c>
    </row>
    <row r="135" s="15" customFormat="1">
      <c r="A135" s="15"/>
      <c r="B135" s="246"/>
      <c r="C135" s="247"/>
      <c r="D135" s="218" t="s">
        <v>142</v>
      </c>
      <c r="E135" s="248" t="s">
        <v>19</v>
      </c>
      <c r="F135" s="249" t="s">
        <v>145</v>
      </c>
      <c r="G135" s="247"/>
      <c r="H135" s="250">
        <v>10852.5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142</v>
      </c>
      <c r="AU135" s="256" t="s">
        <v>83</v>
      </c>
      <c r="AV135" s="15" t="s">
        <v>136</v>
      </c>
      <c r="AW135" s="15" t="s">
        <v>35</v>
      </c>
      <c r="AX135" s="15" t="s">
        <v>81</v>
      </c>
      <c r="AY135" s="256" t="s">
        <v>129</v>
      </c>
    </row>
    <row r="136" s="2" customFormat="1" ht="37.8" customHeight="1">
      <c r="A136" s="39"/>
      <c r="B136" s="40"/>
      <c r="C136" s="205" t="s">
        <v>194</v>
      </c>
      <c r="D136" s="205" t="s">
        <v>131</v>
      </c>
      <c r="E136" s="206" t="s">
        <v>195</v>
      </c>
      <c r="F136" s="207" t="s">
        <v>187</v>
      </c>
      <c r="G136" s="208" t="s">
        <v>154</v>
      </c>
      <c r="H136" s="209">
        <v>1289.0799999999999</v>
      </c>
      <c r="I136" s="210"/>
      <c r="J136" s="211">
        <f>ROUND(I136*H136,2)</f>
        <v>0</v>
      </c>
      <c r="K136" s="207" t="s">
        <v>135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136</v>
      </c>
      <c r="AT136" s="216" t="s">
        <v>131</v>
      </c>
      <c r="AU136" s="216" t="s">
        <v>83</v>
      </c>
      <c r="AY136" s="18" t="s">
        <v>129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136</v>
      </c>
      <c r="BM136" s="216" t="s">
        <v>196</v>
      </c>
    </row>
    <row r="137" s="2" customFormat="1">
      <c r="A137" s="39"/>
      <c r="B137" s="40"/>
      <c r="C137" s="41"/>
      <c r="D137" s="218" t="s">
        <v>138</v>
      </c>
      <c r="E137" s="41"/>
      <c r="F137" s="219" t="s">
        <v>189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138</v>
      </c>
      <c r="AU137" s="18" t="s">
        <v>83</v>
      </c>
    </row>
    <row r="138" s="2" customFormat="1">
      <c r="A138" s="39"/>
      <c r="B138" s="40"/>
      <c r="C138" s="41"/>
      <c r="D138" s="223" t="s">
        <v>140</v>
      </c>
      <c r="E138" s="41"/>
      <c r="F138" s="224" t="s">
        <v>197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83</v>
      </c>
    </row>
    <row r="139" s="14" customFormat="1">
      <c r="A139" s="14"/>
      <c r="B139" s="236"/>
      <c r="C139" s="237"/>
      <c r="D139" s="218" t="s">
        <v>142</v>
      </c>
      <c r="E139" s="238" t="s">
        <v>19</v>
      </c>
      <c r="F139" s="239" t="s">
        <v>198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142</v>
      </c>
      <c r="AU139" s="245" t="s">
        <v>83</v>
      </c>
      <c r="AV139" s="14" t="s">
        <v>81</v>
      </c>
      <c r="AW139" s="14" t="s">
        <v>35</v>
      </c>
      <c r="AX139" s="14" t="s">
        <v>73</v>
      </c>
      <c r="AY139" s="245" t="s">
        <v>129</v>
      </c>
    </row>
    <row r="140" s="13" customFormat="1">
      <c r="A140" s="13"/>
      <c r="B140" s="225"/>
      <c r="C140" s="226"/>
      <c r="D140" s="218" t="s">
        <v>142</v>
      </c>
      <c r="E140" s="227" t="s">
        <v>19</v>
      </c>
      <c r="F140" s="228" t="s">
        <v>199</v>
      </c>
      <c r="G140" s="226"/>
      <c r="H140" s="229">
        <v>1289.0799999999999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142</v>
      </c>
      <c r="AU140" s="235" t="s">
        <v>83</v>
      </c>
      <c r="AV140" s="13" t="s">
        <v>83</v>
      </c>
      <c r="AW140" s="13" t="s">
        <v>35</v>
      </c>
      <c r="AX140" s="13" t="s">
        <v>73</v>
      </c>
      <c r="AY140" s="235" t="s">
        <v>129</v>
      </c>
    </row>
    <row r="141" s="15" customFormat="1">
      <c r="A141" s="15"/>
      <c r="B141" s="246"/>
      <c r="C141" s="247"/>
      <c r="D141" s="218" t="s">
        <v>142</v>
      </c>
      <c r="E141" s="248" t="s">
        <v>19</v>
      </c>
      <c r="F141" s="249" t="s">
        <v>145</v>
      </c>
      <c r="G141" s="247"/>
      <c r="H141" s="250">
        <v>1289.0799999999999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142</v>
      </c>
      <c r="AU141" s="256" t="s">
        <v>83</v>
      </c>
      <c r="AV141" s="15" t="s">
        <v>136</v>
      </c>
      <c r="AW141" s="15" t="s">
        <v>35</v>
      </c>
      <c r="AX141" s="15" t="s">
        <v>81</v>
      </c>
      <c r="AY141" s="256" t="s">
        <v>129</v>
      </c>
    </row>
    <row r="142" s="12" customFormat="1" ht="22.8" customHeight="1">
      <c r="A142" s="12"/>
      <c r="B142" s="189"/>
      <c r="C142" s="190"/>
      <c r="D142" s="191" t="s">
        <v>72</v>
      </c>
      <c r="E142" s="203" t="s">
        <v>200</v>
      </c>
      <c r="F142" s="203" t="s">
        <v>201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SUM(P143:P181)</f>
        <v>0</v>
      </c>
      <c r="Q142" s="197"/>
      <c r="R142" s="198">
        <f>SUM(R143:R181)</f>
        <v>0</v>
      </c>
      <c r="S142" s="197"/>
      <c r="T142" s="199">
        <f>SUM(T143:T181)</f>
        <v>114.02000000000001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81</v>
      </c>
      <c r="AT142" s="201" t="s">
        <v>72</v>
      </c>
      <c r="AU142" s="201" t="s">
        <v>81</v>
      </c>
      <c r="AY142" s="200" t="s">
        <v>129</v>
      </c>
      <c r="BK142" s="202">
        <f>SUM(BK143:BK181)</f>
        <v>0</v>
      </c>
    </row>
    <row r="143" s="2" customFormat="1" ht="24.15" customHeight="1">
      <c r="A143" s="39"/>
      <c r="B143" s="40"/>
      <c r="C143" s="205" t="s">
        <v>200</v>
      </c>
      <c r="D143" s="205" t="s">
        <v>131</v>
      </c>
      <c r="E143" s="206" t="s">
        <v>202</v>
      </c>
      <c r="F143" s="207" t="s">
        <v>203</v>
      </c>
      <c r="G143" s="208" t="s">
        <v>204</v>
      </c>
      <c r="H143" s="209">
        <v>2</v>
      </c>
      <c r="I143" s="210"/>
      <c r="J143" s="211">
        <f>ROUND(I143*H143,2)</f>
        <v>0</v>
      </c>
      <c r="K143" s="207" t="s">
        <v>135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0.082000000000000003</v>
      </c>
      <c r="T143" s="215">
        <f>S143*H143</f>
        <v>0.16400000000000001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136</v>
      </c>
      <c r="AT143" s="216" t="s">
        <v>131</v>
      </c>
      <c r="AU143" s="216" t="s">
        <v>83</v>
      </c>
      <c r="AY143" s="18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136</v>
      </c>
      <c r="BM143" s="216" t="s">
        <v>205</v>
      </c>
    </row>
    <row r="144" s="2" customFormat="1">
      <c r="A144" s="39"/>
      <c r="B144" s="40"/>
      <c r="C144" s="41"/>
      <c r="D144" s="218" t="s">
        <v>138</v>
      </c>
      <c r="E144" s="41"/>
      <c r="F144" s="219" t="s">
        <v>206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83</v>
      </c>
    </row>
    <row r="145" s="2" customFormat="1">
      <c r="A145" s="39"/>
      <c r="B145" s="40"/>
      <c r="C145" s="41"/>
      <c r="D145" s="223" t="s">
        <v>140</v>
      </c>
      <c r="E145" s="41"/>
      <c r="F145" s="224" t="s">
        <v>207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83</v>
      </c>
    </row>
    <row r="146" s="13" customFormat="1">
      <c r="A146" s="13"/>
      <c r="B146" s="225"/>
      <c r="C146" s="226"/>
      <c r="D146" s="218" t="s">
        <v>142</v>
      </c>
      <c r="E146" s="227" t="s">
        <v>19</v>
      </c>
      <c r="F146" s="228" t="s">
        <v>83</v>
      </c>
      <c r="G146" s="226"/>
      <c r="H146" s="229">
        <v>2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142</v>
      </c>
      <c r="AU146" s="235" t="s">
        <v>83</v>
      </c>
      <c r="AV146" s="13" t="s">
        <v>83</v>
      </c>
      <c r="AW146" s="13" t="s">
        <v>35</v>
      </c>
      <c r="AX146" s="13" t="s">
        <v>73</v>
      </c>
      <c r="AY146" s="235" t="s">
        <v>129</v>
      </c>
    </row>
    <row r="147" s="15" customFormat="1">
      <c r="A147" s="15"/>
      <c r="B147" s="246"/>
      <c r="C147" s="247"/>
      <c r="D147" s="218" t="s">
        <v>142</v>
      </c>
      <c r="E147" s="248" t="s">
        <v>19</v>
      </c>
      <c r="F147" s="249" t="s">
        <v>145</v>
      </c>
      <c r="G147" s="247"/>
      <c r="H147" s="250">
        <v>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142</v>
      </c>
      <c r="AU147" s="256" t="s">
        <v>83</v>
      </c>
      <c r="AV147" s="15" t="s">
        <v>136</v>
      </c>
      <c r="AW147" s="15" t="s">
        <v>35</v>
      </c>
      <c r="AX147" s="15" t="s">
        <v>81</v>
      </c>
      <c r="AY147" s="256" t="s">
        <v>129</v>
      </c>
    </row>
    <row r="148" s="2" customFormat="1" ht="24.15" customHeight="1">
      <c r="A148" s="39"/>
      <c r="B148" s="40"/>
      <c r="C148" s="205" t="s">
        <v>208</v>
      </c>
      <c r="D148" s="205" t="s">
        <v>131</v>
      </c>
      <c r="E148" s="206" t="s">
        <v>209</v>
      </c>
      <c r="F148" s="207" t="s">
        <v>210</v>
      </c>
      <c r="G148" s="208" t="s">
        <v>204</v>
      </c>
      <c r="H148" s="209">
        <v>4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0.0040000000000000001</v>
      </c>
      <c r="T148" s="215">
        <f>S148*H148</f>
        <v>0.016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136</v>
      </c>
      <c r="AT148" s="216" t="s">
        <v>131</v>
      </c>
      <c r="AU148" s="216" t="s">
        <v>83</v>
      </c>
      <c r="AY148" s="18" t="s">
        <v>129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136</v>
      </c>
      <c r="BM148" s="216" t="s">
        <v>211</v>
      </c>
    </row>
    <row r="149" s="2" customFormat="1">
      <c r="A149" s="39"/>
      <c r="B149" s="40"/>
      <c r="C149" s="41"/>
      <c r="D149" s="218" t="s">
        <v>138</v>
      </c>
      <c r="E149" s="41"/>
      <c r="F149" s="219" t="s">
        <v>212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83</v>
      </c>
    </row>
    <row r="150" s="2" customFormat="1">
      <c r="A150" s="39"/>
      <c r="B150" s="40"/>
      <c r="C150" s="41"/>
      <c r="D150" s="223" t="s">
        <v>140</v>
      </c>
      <c r="E150" s="41"/>
      <c r="F150" s="224" t="s">
        <v>213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83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136</v>
      </c>
      <c r="G151" s="226"/>
      <c r="H151" s="229">
        <v>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24.15" customHeight="1">
      <c r="A153" s="39"/>
      <c r="B153" s="40"/>
      <c r="C153" s="205" t="s">
        <v>214</v>
      </c>
      <c r="D153" s="205" t="s">
        <v>131</v>
      </c>
      <c r="E153" s="206" t="s">
        <v>215</v>
      </c>
      <c r="F153" s="207" t="s">
        <v>216</v>
      </c>
      <c r="G153" s="208" t="s">
        <v>204</v>
      </c>
      <c r="H153" s="209">
        <v>2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0.0050000000000000001</v>
      </c>
      <c r="T153" s="215">
        <f>S153*H153</f>
        <v>0.01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217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218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219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3" customFormat="1">
      <c r="A156" s="13"/>
      <c r="B156" s="225"/>
      <c r="C156" s="226"/>
      <c r="D156" s="218" t="s">
        <v>142</v>
      </c>
      <c r="E156" s="227" t="s">
        <v>19</v>
      </c>
      <c r="F156" s="228" t="s">
        <v>83</v>
      </c>
      <c r="G156" s="226"/>
      <c r="H156" s="229">
        <v>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142</v>
      </c>
      <c r="AU156" s="235" t="s">
        <v>83</v>
      </c>
      <c r="AV156" s="13" t="s">
        <v>83</v>
      </c>
      <c r="AW156" s="13" t="s">
        <v>35</v>
      </c>
      <c r="AX156" s="13" t="s">
        <v>73</v>
      </c>
      <c r="AY156" s="235" t="s">
        <v>129</v>
      </c>
    </row>
    <row r="157" s="15" customFormat="1">
      <c r="A157" s="15"/>
      <c r="B157" s="246"/>
      <c r="C157" s="247"/>
      <c r="D157" s="218" t="s">
        <v>142</v>
      </c>
      <c r="E157" s="248" t="s">
        <v>19</v>
      </c>
      <c r="F157" s="249" t="s">
        <v>145</v>
      </c>
      <c r="G157" s="247"/>
      <c r="H157" s="250">
        <v>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142</v>
      </c>
      <c r="AU157" s="256" t="s">
        <v>83</v>
      </c>
      <c r="AV157" s="15" t="s">
        <v>136</v>
      </c>
      <c r="AW157" s="15" t="s">
        <v>35</v>
      </c>
      <c r="AX157" s="15" t="s">
        <v>81</v>
      </c>
      <c r="AY157" s="256" t="s">
        <v>129</v>
      </c>
    </row>
    <row r="158" s="2" customFormat="1" ht="24.15" customHeight="1">
      <c r="A158" s="39"/>
      <c r="B158" s="40"/>
      <c r="C158" s="205" t="s">
        <v>220</v>
      </c>
      <c r="D158" s="205" t="s">
        <v>131</v>
      </c>
      <c r="E158" s="206" t="s">
        <v>221</v>
      </c>
      <c r="F158" s="207" t="s">
        <v>222</v>
      </c>
      <c r="G158" s="208" t="s">
        <v>204</v>
      </c>
      <c r="H158" s="209">
        <v>399</v>
      </c>
      <c r="I158" s="210"/>
      <c r="J158" s="211">
        <f>ROUND(I158*H158,2)</f>
        <v>0</v>
      </c>
      <c r="K158" s="207" t="s">
        <v>135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136</v>
      </c>
      <c r="AT158" s="216" t="s">
        <v>131</v>
      </c>
      <c r="AU158" s="216" t="s">
        <v>83</v>
      </c>
      <c r="AY158" s="18" t="s">
        <v>129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136</v>
      </c>
      <c r="BM158" s="216" t="s">
        <v>223</v>
      </c>
    </row>
    <row r="159" s="2" customFormat="1">
      <c r="A159" s="39"/>
      <c r="B159" s="40"/>
      <c r="C159" s="41"/>
      <c r="D159" s="218" t="s">
        <v>138</v>
      </c>
      <c r="E159" s="41"/>
      <c r="F159" s="219" t="s">
        <v>222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83</v>
      </c>
    </row>
    <row r="160" s="2" customFormat="1">
      <c r="A160" s="39"/>
      <c r="B160" s="40"/>
      <c r="C160" s="41"/>
      <c r="D160" s="223" t="s">
        <v>140</v>
      </c>
      <c r="E160" s="41"/>
      <c r="F160" s="224" t="s">
        <v>224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83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225</v>
      </c>
      <c r="G161" s="226"/>
      <c r="H161" s="229">
        <v>399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399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24.15" customHeight="1">
      <c r="A163" s="39"/>
      <c r="B163" s="40"/>
      <c r="C163" s="205" t="s">
        <v>226</v>
      </c>
      <c r="D163" s="205" t="s">
        <v>131</v>
      </c>
      <c r="E163" s="206" t="s">
        <v>227</v>
      </c>
      <c r="F163" s="207" t="s">
        <v>228</v>
      </c>
      <c r="G163" s="208" t="s">
        <v>204</v>
      </c>
      <c r="H163" s="209">
        <v>266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0.16800000000000001</v>
      </c>
      <c r="T163" s="215">
        <f>S163*H163</f>
        <v>44.688000000000002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229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230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231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232</v>
      </c>
      <c r="G166" s="226"/>
      <c r="H166" s="229">
        <v>266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266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3" customHeight="1">
      <c r="A168" s="39"/>
      <c r="B168" s="40"/>
      <c r="C168" s="205" t="s">
        <v>233</v>
      </c>
      <c r="D168" s="205" t="s">
        <v>131</v>
      </c>
      <c r="E168" s="206" t="s">
        <v>234</v>
      </c>
      <c r="F168" s="207" t="s">
        <v>235</v>
      </c>
      <c r="G168" s="208" t="s">
        <v>154</v>
      </c>
      <c r="H168" s="209">
        <v>78.150000000000006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0.68000000000000005</v>
      </c>
      <c r="T168" s="215">
        <f>S168*H168</f>
        <v>53.14200000000001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236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237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238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3" customFormat="1">
      <c r="A171" s="13"/>
      <c r="B171" s="225"/>
      <c r="C171" s="226"/>
      <c r="D171" s="218" t="s">
        <v>142</v>
      </c>
      <c r="E171" s="227" t="s">
        <v>19</v>
      </c>
      <c r="F171" s="228" t="s">
        <v>239</v>
      </c>
      <c r="G171" s="226"/>
      <c r="H171" s="229">
        <v>78.150000000000006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142</v>
      </c>
      <c r="AU171" s="235" t="s">
        <v>83</v>
      </c>
      <c r="AV171" s="13" t="s">
        <v>83</v>
      </c>
      <c r="AW171" s="13" t="s">
        <v>35</v>
      </c>
      <c r="AX171" s="13" t="s">
        <v>73</v>
      </c>
      <c r="AY171" s="235" t="s">
        <v>129</v>
      </c>
    </row>
    <row r="172" s="15" customFormat="1">
      <c r="A172" s="15"/>
      <c r="B172" s="246"/>
      <c r="C172" s="247"/>
      <c r="D172" s="218" t="s">
        <v>142</v>
      </c>
      <c r="E172" s="248" t="s">
        <v>19</v>
      </c>
      <c r="F172" s="249" t="s">
        <v>145</v>
      </c>
      <c r="G172" s="247"/>
      <c r="H172" s="250">
        <v>78.150000000000006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142</v>
      </c>
      <c r="AU172" s="256" t="s">
        <v>83</v>
      </c>
      <c r="AV172" s="15" t="s">
        <v>136</v>
      </c>
      <c r="AW172" s="15" t="s">
        <v>35</v>
      </c>
      <c r="AX172" s="15" t="s">
        <v>81</v>
      </c>
      <c r="AY172" s="256" t="s">
        <v>129</v>
      </c>
    </row>
    <row r="173" s="2" customFormat="1" ht="24.15" customHeight="1">
      <c r="A173" s="39"/>
      <c r="B173" s="40"/>
      <c r="C173" s="205" t="s">
        <v>8</v>
      </c>
      <c r="D173" s="205" t="s">
        <v>131</v>
      </c>
      <c r="E173" s="206" t="s">
        <v>240</v>
      </c>
      <c r="F173" s="207" t="s">
        <v>241</v>
      </c>
      <c r="G173" s="208" t="s">
        <v>242</v>
      </c>
      <c r="H173" s="209">
        <v>16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1</v>
      </c>
      <c r="T173" s="215">
        <f>S173*H173</f>
        <v>16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243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244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245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4" customFormat="1">
      <c r="A176" s="14"/>
      <c r="B176" s="236"/>
      <c r="C176" s="237"/>
      <c r="D176" s="218" t="s">
        <v>142</v>
      </c>
      <c r="E176" s="238" t="s">
        <v>19</v>
      </c>
      <c r="F176" s="239" t="s">
        <v>246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142</v>
      </c>
      <c r="AU176" s="245" t="s">
        <v>83</v>
      </c>
      <c r="AV176" s="14" t="s">
        <v>81</v>
      </c>
      <c r="AW176" s="14" t="s">
        <v>35</v>
      </c>
      <c r="AX176" s="14" t="s">
        <v>73</v>
      </c>
      <c r="AY176" s="245" t="s">
        <v>129</v>
      </c>
    </row>
    <row r="177" s="13" customFormat="1">
      <c r="A177" s="13"/>
      <c r="B177" s="225"/>
      <c r="C177" s="226"/>
      <c r="D177" s="218" t="s">
        <v>142</v>
      </c>
      <c r="E177" s="227" t="s">
        <v>19</v>
      </c>
      <c r="F177" s="228" t="s">
        <v>247</v>
      </c>
      <c r="G177" s="226"/>
      <c r="H177" s="229">
        <v>6.4000000000000004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142</v>
      </c>
      <c r="AU177" s="235" t="s">
        <v>83</v>
      </c>
      <c r="AV177" s="13" t="s">
        <v>83</v>
      </c>
      <c r="AW177" s="13" t="s">
        <v>35</v>
      </c>
      <c r="AX177" s="13" t="s">
        <v>73</v>
      </c>
      <c r="AY177" s="235" t="s">
        <v>129</v>
      </c>
    </row>
    <row r="178" s="13" customFormat="1">
      <c r="A178" s="13"/>
      <c r="B178" s="225"/>
      <c r="C178" s="226"/>
      <c r="D178" s="218" t="s">
        <v>142</v>
      </c>
      <c r="E178" s="227" t="s">
        <v>19</v>
      </c>
      <c r="F178" s="228" t="s">
        <v>248</v>
      </c>
      <c r="G178" s="226"/>
      <c r="H178" s="229">
        <v>4.7999999999999998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83</v>
      </c>
      <c r="AV178" s="13" t="s">
        <v>83</v>
      </c>
      <c r="AW178" s="13" t="s">
        <v>35</v>
      </c>
      <c r="AX178" s="13" t="s">
        <v>73</v>
      </c>
      <c r="AY178" s="23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249</v>
      </c>
      <c r="G179" s="226"/>
      <c r="H179" s="229">
        <v>3.6000000000000001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250</v>
      </c>
      <c r="G180" s="226"/>
      <c r="H180" s="229">
        <v>1.2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5" customFormat="1">
      <c r="A181" s="15"/>
      <c r="B181" s="246"/>
      <c r="C181" s="247"/>
      <c r="D181" s="218" t="s">
        <v>142</v>
      </c>
      <c r="E181" s="248" t="s">
        <v>19</v>
      </c>
      <c r="F181" s="249" t="s">
        <v>145</v>
      </c>
      <c r="G181" s="247"/>
      <c r="H181" s="250">
        <v>15.999999999999998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142</v>
      </c>
      <c r="AU181" s="256" t="s">
        <v>83</v>
      </c>
      <c r="AV181" s="15" t="s">
        <v>136</v>
      </c>
      <c r="AW181" s="15" t="s">
        <v>35</v>
      </c>
      <c r="AX181" s="15" t="s">
        <v>81</v>
      </c>
      <c r="AY181" s="256" t="s">
        <v>129</v>
      </c>
    </row>
    <row r="182" s="12" customFormat="1" ht="22.8" customHeight="1">
      <c r="A182" s="12"/>
      <c r="B182" s="189"/>
      <c r="C182" s="190"/>
      <c r="D182" s="191" t="s">
        <v>72</v>
      </c>
      <c r="E182" s="203" t="s">
        <v>251</v>
      </c>
      <c r="F182" s="203" t="s">
        <v>252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SUM(P183:P279)</f>
        <v>0</v>
      </c>
      <c r="Q182" s="197"/>
      <c r="R182" s="198">
        <f>SUM(R183:R279)</f>
        <v>0</v>
      </c>
      <c r="S182" s="197"/>
      <c r="T182" s="199">
        <f>SUM(T183:T279)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81</v>
      </c>
      <c r="AT182" s="201" t="s">
        <v>72</v>
      </c>
      <c r="AU182" s="201" t="s">
        <v>81</v>
      </c>
      <c r="AY182" s="200" t="s">
        <v>129</v>
      </c>
      <c r="BK182" s="202">
        <f>SUM(BK183:BK279)</f>
        <v>0</v>
      </c>
    </row>
    <row r="183" s="2" customFormat="1" ht="16.5" customHeight="1">
      <c r="A183" s="39"/>
      <c r="B183" s="40"/>
      <c r="C183" s="205" t="s">
        <v>253</v>
      </c>
      <c r="D183" s="205" t="s">
        <v>131</v>
      </c>
      <c r="E183" s="206" t="s">
        <v>254</v>
      </c>
      <c r="F183" s="207" t="s">
        <v>255</v>
      </c>
      <c r="G183" s="208" t="s">
        <v>242</v>
      </c>
      <c r="H183" s="209">
        <v>562.197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256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257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258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259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260</v>
      </c>
      <c r="G187" s="226"/>
      <c r="H187" s="229">
        <v>562.197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562.197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24.15" customHeight="1">
      <c r="A189" s="39"/>
      <c r="B189" s="40"/>
      <c r="C189" s="205" t="s">
        <v>261</v>
      </c>
      <c r="D189" s="205" t="s">
        <v>131</v>
      </c>
      <c r="E189" s="206" t="s">
        <v>262</v>
      </c>
      <c r="F189" s="207" t="s">
        <v>263</v>
      </c>
      <c r="G189" s="208" t="s">
        <v>242</v>
      </c>
      <c r="H189" s="209">
        <v>11738.01</v>
      </c>
      <c r="I189" s="210"/>
      <c r="J189" s="211">
        <f>ROUND(I189*H189,2)</f>
        <v>0</v>
      </c>
      <c r="K189" s="207" t="s">
        <v>135</v>
      </c>
      <c r="L189" s="45"/>
      <c r="M189" s="212" t="s">
        <v>19</v>
      </c>
      <c r="N189" s="213" t="s">
        <v>44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136</v>
      </c>
      <c r="AT189" s="216" t="s">
        <v>131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264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265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266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3" customFormat="1">
      <c r="A192" s="13"/>
      <c r="B192" s="225"/>
      <c r="C192" s="226"/>
      <c r="D192" s="218" t="s">
        <v>142</v>
      </c>
      <c r="E192" s="227" t="s">
        <v>19</v>
      </c>
      <c r="F192" s="228" t="s">
        <v>267</v>
      </c>
      <c r="G192" s="226"/>
      <c r="H192" s="229">
        <v>1613.26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142</v>
      </c>
      <c r="AU192" s="235" t="s">
        <v>83</v>
      </c>
      <c r="AV192" s="13" t="s">
        <v>83</v>
      </c>
      <c r="AW192" s="13" t="s">
        <v>35</v>
      </c>
      <c r="AX192" s="13" t="s">
        <v>73</v>
      </c>
      <c r="AY192" s="23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268</v>
      </c>
      <c r="G193" s="226"/>
      <c r="H193" s="229">
        <v>5499.75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3" customFormat="1">
      <c r="A194" s="13"/>
      <c r="B194" s="225"/>
      <c r="C194" s="226"/>
      <c r="D194" s="218" t="s">
        <v>142</v>
      </c>
      <c r="E194" s="227" t="s">
        <v>19</v>
      </c>
      <c r="F194" s="228" t="s">
        <v>269</v>
      </c>
      <c r="G194" s="226"/>
      <c r="H194" s="229">
        <v>4625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142</v>
      </c>
      <c r="AU194" s="235" t="s">
        <v>83</v>
      </c>
      <c r="AV194" s="13" t="s">
        <v>83</v>
      </c>
      <c r="AW194" s="13" t="s">
        <v>35</v>
      </c>
      <c r="AX194" s="13" t="s">
        <v>73</v>
      </c>
      <c r="AY194" s="235" t="s">
        <v>129</v>
      </c>
    </row>
    <row r="195" s="15" customFormat="1">
      <c r="A195" s="15"/>
      <c r="B195" s="246"/>
      <c r="C195" s="247"/>
      <c r="D195" s="218" t="s">
        <v>142</v>
      </c>
      <c r="E195" s="248" t="s">
        <v>19</v>
      </c>
      <c r="F195" s="249" t="s">
        <v>145</v>
      </c>
      <c r="G195" s="247"/>
      <c r="H195" s="250">
        <v>11738.01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142</v>
      </c>
      <c r="AU195" s="256" t="s">
        <v>83</v>
      </c>
      <c r="AV195" s="15" t="s">
        <v>136</v>
      </c>
      <c r="AW195" s="15" t="s">
        <v>35</v>
      </c>
      <c r="AX195" s="15" t="s">
        <v>81</v>
      </c>
      <c r="AY195" s="256" t="s">
        <v>129</v>
      </c>
    </row>
    <row r="196" s="2" customFormat="1" ht="24.15" customHeight="1">
      <c r="A196" s="39"/>
      <c r="B196" s="40"/>
      <c r="C196" s="205" t="s">
        <v>270</v>
      </c>
      <c r="D196" s="205" t="s">
        <v>131</v>
      </c>
      <c r="E196" s="206" t="s">
        <v>271</v>
      </c>
      <c r="F196" s="207" t="s">
        <v>272</v>
      </c>
      <c r="G196" s="208" t="s">
        <v>242</v>
      </c>
      <c r="H196" s="209">
        <v>11738.01</v>
      </c>
      <c r="I196" s="210"/>
      <c r="J196" s="211">
        <f>ROUND(I196*H196,2)</f>
        <v>0</v>
      </c>
      <c r="K196" s="207" t="s">
        <v>135</v>
      </c>
      <c r="L196" s="45"/>
      <c r="M196" s="212" t="s">
        <v>19</v>
      </c>
      <c r="N196" s="213" t="s">
        <v>44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136</v>
      </c>
      <c r="AT196" s="216" t="s">
        <v>131</v>
      </c>
      <c r="AU196" s="216" t="s">
        <v>83</v>
      </c>
      <c r="AY196" s="18" t="s">
        <v>129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81</v>
      </c>
      <c r="BK196" s="217">
        <f>ROUND(I196*H196,2)</f>
        <v>0</v>
      </c>
      <c r="BL196" s="18" t="s">
        <v>136</v>
      </c>
      <c r="BM196" s="216" t="s">
        <v>273</v>
      </c>
    </row>
    <row r="197" s="2" customFormat="1">
      <c r="A197" s="39"/>
      <c r="B197" s="40"/>
      <c r="C197" s="41"/>
      <c r="D197" s="218" t="s">
        <v>138</v>
      </c>
      <c r="E197" s="41"/>
      <c r="F197" s="219" t="s">
        <v>274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138</v>
      </c>
      <c r="AU197" s="18" t="s">
        <v>83</v>
      </c>
    </row>
    <row r="198" s="2" customFormat="1">
      <c r="A198" s="39"/>
      <c r="B198" s="40"/>
      <c r="C198" s="41"/>
      <c r="D198" s="223" t="s">
        <v>140</v>
      </c>
      <c r="E198" s="41"/>
      <c r="F198" s="224" t="s">
        <v>275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140</v>
      </c>
      <c r="AU198" s="18" t="s">
        <v>83</v>
      </c>
    </row>
    <row r="199" s="13" customFormat="1">
      <c r="A199" s="13"/>
      <c r="B199" s="225"/>
      <c r="C199" s="226"/>
      <c r="D199" s="218" t="s">
        <v>142</v>
      </c>
      <c r="E199" s="227" t="s">
        <v>19</v>
      </c>
      <c r="F199" s="228" t="s">
        <v>276</v>
      </c>
      <c r="G199" s="226"/>
      <c r="H199" s="229">
        <v>11738.01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142</v>
      </c>
      <c r="AU199" s="235" t="s">
        <v>83</v>
      </c>
      <c r="AV199" s="13" t="s">
        <v>83</v>
      </c>
      <c r="AW199" s="13" t="s">
        <v>35</v>
      </c>
      <c r="AX199" s="13" t="s">
        <v>73</v>
      </c>
      <c r="AY199" s="235" t="s">
        <v>129</v>
      </c>
    </row>
    <row r="200" s="15" customFormat="1">
      <c r="A200" s="15"/>
      <c r="B200" s="246"/>
      <c r="C200" s="247"/>
      <c r="D200" s="218" t="s">
        <v>142</v>
      </c>
      <c r="E200" s="248" t="s">
        <v>19</v>
      </c>
      <c r="F200" s="249" t="s">
        <v>145</v>
      </c>
      <c r="G200" s="247"/>
      <c r="H200" s="250">
        <v>11738.01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142</v>
      </c>
      <c r="AU200" s="256" t="s">
        <v>83</v>
      </c>
      <c r="AV200" s="15" t="s">
        <v>136</v>
      </c>
      <c r="AW200" s="15" t="s">
        <v>35</v>
      </c>
      <c r="AX200" s="15" t="s">
        <v>81</v>
      </c>
      <c r="AY200" s="256" t="s">
        <v>129</v>
      </c>
    </row>
    <row r="201" s="2" customFormat="1" ht="24.15" customHeight="1">
      <c r="A201" s="39"/>
      <c r="B201" s="40"/>
      <c r="C201" s="205" t="s">
        <v>277</v>
      </c>
      <c r="D201" s="205" t="s">
        <v>131</v>
      </c>
      <c r="E201" s="206" t="s">
        <v>278</v>
      </c>
      <c r="F201" s="207" t="s">
        <v>279</v>
      </c>
      <c r="G201" s="208" t="s">
        <v>242</v>
      </c>
      <c r="H201" s="209">
        <v>210902.29000000001</v>
      </c>
      <c r="I201" s="210"/>
      <c r="J201" s="211">
        <f>ROUND(I201*H201,2)</f>
        <v>0</v>
      </c>
      <c r="K201" s="207" t="s">
        <v>135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136</v>
      </c>
      <c r="AT201" s="216" t="s">
        <v>131</v>
      </c>
      <c r="AU201" s="216" t="s">
        <v>83</v>
      </c>
      <c r="AY201" s="18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136</v>
      </c>
      <c r="BM201" s="216" t="s">
        <v>280</v>
      </c>
    </row>
    <row r="202" s="2" customFormat="1">
      <c r="A202" s="39"/>
      <c r="B202" s="40"/>
      <c r="C202" s="41"/>
      <c r="D202" s="218" t="s">
        <v>138</v>
      </c>
      <c r="E202" s="41"/>
      <c r="F202" s="219" t="s">
        <v>281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83</v>
      </c>
    </row>
    <row r="203" s="2" customFormat="1">
      <c r="A203" s="39"/>
      <c r="B203" s="40"/>
      <c r="C203" s="41"/>
      <c r="D203" s="223" t="s">
        <v>140</v>
      </c>
      <c r="E203" s="41"/>
      <c r="F203" s="224" t="s">
        <v>282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83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283</v>
      </c>
      <c r="G204" s="226"/>
      <c r="H204" s="229">
        <v>206277.29000000001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83</v>
      </c>
      <c r="AV204" s="13" t="s">
        <v>83</v>
      </c>
      <c r="AW204" s="13" t="s">
        <v>35</v>
      </c>
      <c r="AX204" s="13" t="s">
        <v>73</v>
      </c>
      <c r="AY204" s="235" t="s">
        <v>129</v>
      </c>
    </row>
    <row r="205" s="13" customFormat="1">
      <c r="A205" s="13"/>
      <c r="B205" s="225"/>
      <c r="C205" s="226"/>
      <c r="D205" s="218" t="s">
        <v>142</v>
      </c>
      <c r="E205" s="227" t="s">
        <v>19</v>
      </c>
      <c r="F205" s="228" t="s">
        <v>284</v>
      </c>
      <c r="G205" s="226"/>
      <c r="H205" s="229">
        <v>4625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142</v>
      </c>
      <c r="AU205" s="235" t="s">
        <v>83</v>
      </c>
      <c r="AV205" s="13" t="s">
        <v>83</v>
      </c>
      <c r="AW205" s="13" t="s">
        <v>35</v>
      </c>
      <c r="AX205" s="13" t="s">
        <v>73</v>
      </c>
      <c r="AY205" s="235" t="s">
        <v>129</v>
      </c>
    </row>
    <row r="206" s="15" customFormat="1">
      <c r="A206" s="15"/>
      <c r="B206" s="246"/>
      <c r="C206" s="247"/>
      <c r="D206" s="218" t="s">
        <v>142</v>
      </c>
      <c r="E206" s="248" t="s">
        <v>19</v>
      </c>
      <c r="F206" s="249" t="s">
        <v>145</v>
      </c>
      <c r="G206" s="247"/>
      <c r="H206" s="250">
        <v>210902.29000000001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142</v>
      </c>
      <c r="AU206" s="256" t="s">
        <v>83</v>
      </c>
      <c r="AV206" s="15" t="s">
        <v>136</v>
      </c>
      <c r="AW206" s="15" t="s">
        <v>35</v>
      </c>
      <c r="AX206" s="15" t="s">
        <v>81</v>
      </c>
      <c r="AY206" s="256" t="s">
        <v>129</v>
      </c>
    </row>
    <row r="207" s="2" customFormat="1" ht="16.5" customHeight="1">
      <c r="A207" s="39"/>
      <c r="B207" s="40"/>
      <c r="C207" s="205" t="s">
        <v>285</v>
      </c>
      <c r="D207" s="205" t="s">
        <v>131</v>
      </c>
      <c r="E207" s="206" t="s">
        <v>286</v>
      </c>
      <c r="F207" s="207" t="s">
        <v>287</v>
      </c>
      <c r="G207" s="208" t="s">
        <v>242</v>
      </c>
      <c r="H207" s="209">
        <v>8840.2900000000009</v>
      </c>
      <c r="I207" s="210"/>
      <c r="J207" s="211">
        <f>ROUND(I207*H207,2)</f>
        <v>0</v>
      </c>
      <c r="K207" s="207" t="s">
        <v>135</v>
      </c>
      <c r="L207" s="45"/>
      <c r="M207" s="212" t="s">
        <v>19</v>
      </c>
      <c r="N207" s="213" t="s">
        <v>44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136</v>
      </c>
      <c r="AT207" s="216" t="s">
        <v>131</v>
      </c>
      <c r="AU207" s="216" t="s">
        <v>83</v>
      </c>
      <c r="AY207" s="18" t="s">
        <v>129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81</v>
      </c>
      <c r="BK207" s="217">
        <f>ROUND(I207*H207,2)</f>
        <v>0</v>
      </c>
      <c r="BL207" s="18" t="s">
        <v>136</v>
      </c>
      <c r="BM207" s="216" t="s">
        <v>288</v>
      </c>
    </row>
    <row r="208" s="2" customFormat="1">
      <c r="A208" s="39"/>
      <c r="B208" s="40"/>
      <c r="C208" s="41"/>
      <c r="D208" s="218" t="s">
        <v>138</v>
      </c>
      <c r="E208" s="41"/>
      <c r="F208" s="219" t="s">
        <v>287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138</v>
      </c>
      <c r="AU208" s="18" t="s">
        <v>83</v>
      </c>
    </row>
    <row r="209" s="2" customFormat="1">
      <c r="A209" s="39"/>
      <c r="B209" s="40"/>
      <c r="C209" s="41"/>
      <c r="D209" s="223" t="s">
        <v>140</v>
      </c>
      <c r="E209" s="41"/>
      <c r="F209" s="224" t="s">
        <v>289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83</v>
      </c>
    </row>
    <row r="210" s="2" customFormat="1" ht="33" customHeight="1">
      <c r="A210" s="39"/>
      <c r="B210" s="40"/>
      <c r="C210" s="205" t="s">
        <v>7</v>
      </c>
      <c r="D210" s="205" t="s">
        <v>131</v>
      </c>
      <c r="E210" s="206" t="s">
        <v>290</v>
      </c>
      <c r="F210" s="207" t="s">
        <v>291</v>
      </c>
      <c r="G210" s="208" t="s">
        <v>242</v>
      </c>
      <c r="H210" s="209">
        <v>53.142000000000003</v>
      </c>
      <c r="I210" s="210"/>
      <c r="J210" s="211">
        <f>ROUND(I210*H210,2)</f>
        <v>0</v>
      </c>
      <c r="K210" s="207" t="s">
        <v>135</v>
      </c>
      <c r="L210" s="45"/>
      <c r="M210" s="212" t="s">
        <v>19</v>
      </c>
      <c r="N210" s="213" t="s">
        <v>44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136</v>
      </c>
      <c r="AT210" s="216" t="s">
        <v>131</v>
      </c>
      <c r="AU210" s="216" t="s">
        <v>83</v>
      </c>
      <c r="AY210" s="18" t="s">
        <v>129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81</v>
      </c>
      <c r="BK210" s="217">
        <f>ROUND(I210*H210,2)</f>
        <v>0</v>
      </c>
      <c r="BL210" s="18" t="s">
        <v>136</v>
      </c>
      <c r="BM210" s="216" t="s">
        <v>292</v>
      </c>
    </row>
    <row r="211" s="2" customFormat="1">
      <c r="A211" s="39"/>
      <c r="B211" s="40"/>
      <c r="C211" s="41"/>
      <c r="D211" s="218" t="s">
        <v>138</v>
      </c>
      <c r="E211" s="41"/>
      <c r="F211" s="219" t="s">
        <v>293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138</v>
      </c>
      <c r="AU211" s="18" t="s">
        <v>83</v>
      </c>
    </row>
    <row r="212" s="2" customFormat="1">
      <c r="A212" s="39"/>
      <c r="B212" s="40"/>
      <c r="C212" s="41"/>
      <c r="D212" s="223" t="s">
        <v>140</v>
      </c>
      <c r="E212" s="41"/>
      <c r="F212" s="224" t="s">
        <v>294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140</v>
      </c>
      <c r="AU212" s="18" t="s">
        <v>83</v>
      </c>
    </row>
    <row r="213" s="14" customFormat="1">
      <c r="A213" s="14"/>
      <c r="B213" s="236"/>
      <c r="C213" s="237"/>
      <c r="D213" s="218" t="s">
        <v>142</v>
      </c>
      <c r="E213" s="238" t="s">
        <v>19</v>
      </c>
      <c r="F213" s="239" t="s">
        <v>295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142</v>
      </c>
      <c r="AU213" s="245" t="s">
        <v>83</v>
      </c>
      <c r="AV213" s="14" t="s">
        <v>81</v>
      </c>
      <c r="AW213" s="14" t="s">
        <v>35</v>
      </c>
      <c r="AX213" s="14" t="s">
        <v>73</v>
      </c>
      <c r="AY213" s="245" t="s">
        <v>129</v>
      </c>
    </row>
    <row r="214" s="13" customFormat="1">
      <c r="A214" s="13"/>
      <c r="B214" s="225"/>
      <c r="C214" s="226"/>
      <c r="D214" s="218" t="s">
        <v>142</v>
      </c>
      <c r="E214" s="227" t="s">
        <v>19</v>
      </c>
      <c r="F214" s="228" t="s">
        <v>296</v>
      </c>
      <c r="G214" s="226"/>
      <c r="H214" s="229">
        <v>53.142000000000003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83</v>
      </c>
      <c r="AV214" s="13" t="s">
        <v>83</v>
      </c>
      <c r="AW214" s="13" t="s">
        <v>35</v>
      </c>
      <c r="AX214" s="13" t="s">
        <v>73</v>
      </c>
      <c r="AY214" s="235" t="s">
        <v>129</v>
      </c>
    </row>
    <row r="215" s="15" customFormat="1">
      <c r="A215" s="15"/>
      <c r="B215" s="246"/>
      <c r="C215" s="247"/>
      <c r="D215" s="218" t="s">
        <v>142</v>
      </c>
      <c r="E215" s="248" t="s">
        <v>19</v>
      </c>
      <c r="F215" s="249" t="s">
        <v>145</v>
      </c>
      <c r="G215" s="247"/>
      <c r="H215" s="250">
        <v>53.142000000000003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142</v>
      </c>
      <c r="AU215" s="256" t="s">
        <v>83</v>
      </c>
      <c r="AV215" s="15" t="s">
        <v>136</v>
      </c>
      <c r="AW215" s="15" t="s">
        <v>35</v>
      </c>
      <c r="AX215" s="15" t="s">
        <v>81</v>
      </c>
      <c r="AY215" s="256" t="s">
        <v>129</v>
      </c>
    </row>
    <row r="216" s="2" customFormat="1" ht="33" customHeight="1">
      <c r="A216" s="39"/>
      <c r="B216" s="40"/>
      <c r="C216" s="205" t="s">
        <v>297</v>
      </c>
      <c r="D216" s="205" t="s">
        <v>131</v>
      </c>
      <c r="E216" s="206" t="s">
        <v>298</v>
      </c>
      <c r="F216" s="207" t="s">
        <v>299</v>
      </c>
      <c r="G216" s="208" t="s">
        <v>242</v>
      </c>
      <c r="H216" s="209">
        <v>1.5</v>
      </c>
      <c r="I216" s="210"/>
      <c r="J216" s="211">
        <f>ROUND(I216*H216,2)</f>
        <v>0</v>
      </c>
      <c r="K216" s="207" t="s">
        <v>135</v>
      </c>
      <c r="L216" s="45"/>
      <c r="M216" s="212" t="s">
        <v>19</v>
      </c>
      <c r="N216" s="213" t="s">
        <v>44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136</v>
      </c>
      <c r="AT216" s="216" t="s">
        <v>131</v>
      </c>
      <c r="AU216" s="216" t="s">
        <v>83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136</v>
      </c>
      <c r="BM216" s="216" t="s">
        <v>300</v>
      </c>
    </row>
    <row r="217" s="2" customFormat="1">
      <c r="A217" s="39"/>
      <c r="B217" s="40"/>
      <c r="C217" s="41"/>
      <c r="D217" s="218" t="s">
        <v>138</v>
      </c>
      <c r="E217" s="41"/>
      <c r="F217" s="219" t="s">
        <v>301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138</v>
      </c>
      <c r="AU217" s="18" t="s">
        <v>83</v>
      </c>
    </row>
    <row r="218" s="2" customFormat="1">
      <c r="A218" s="39"/>
      <c r="B218" s="40"/>
      <c r="C218" s="41"/>
      <c r="D218" s="223" t="s">
        <v>140</v>
      </c>
      <c r="E218" s="41"/>
      <c r="F218" s="224" t="s">
        <v>302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140</v>
      </c>
      <c r="AU218" s="18" t="s">
        <v>83</v>
      </c>
    </row>
    <row r="219" s="14" customFormat="1">
      <c r="A219" s="14"/>
      <c r="B219" s="236"/>
      <c r="C219" s="237"/>
      <c r="D219" s="218" t="s">
        <v>142</v>
      </c>
      <c r="E219" s="238" t="s">
        <v>19</v>
      </c>
      <c r="F219" s="239" t="s">
        <v>295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142</v>
      </c>
      <c r="AU219" s="245" t="s">
        <v>83</v>
      </c>
      <c r="AV219" s="14" t="s">
        <v>81</v>
      </c>
      <c r="AW219" s="14" t="s">
        <v>35</v>
      </c>
      <c r="AX219" s="14" t="s">
        <v>73</v>
      </c>
      <c r="AY219" s="245" t="s">
        <v>129</v>
      </c>
    </row>
    <row r="220" s="13" customFormat="1">
      <c r="A220" s="13"/>
      <c r="B220" s="225"/>
      <c r="C220" s="226"/>
      <c r="D220" s="218" t="s">
        <v>142</v>
      </c>
      <c r="E220" s="227" t="s">
        <v>19</v>
      </c>
      <c r="F220" s="228" t="s">
        <v>303</v>
      </c>
      <c r="G220" s="226"/>
      <c r="H220" s="229">
        <v>1.5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142</v>
      </c>
      <c r="AU220" s="235" t="s">
        <v>83</v>
      </c>
      <c r="AV220" s="13" t="s">
        <v>83</v>
      </c>
      <c r="AW220" s="13" t="s">
        <v>35</v>
      </c>
      <c r="AX220" s="13" t="s">
        <v>73</v>
      </c>
      <c r="AY220" s="235" t="s">
        <v>129</v>
      </c>
    </row>
    <row r="221" s="15" customFormat="1">
      <c r="A221" s="15"/>
      <c r="B221" s="246"/>
      <c r="C221" s="247"/>
      <c r="D221" s="218" t="s">
        <v>142</v>
      </c>
      <c r="E221" s="248" t="s">
        <v>19</v>
      </c>
      <c r="F221" s="249" t="s">
        <v>145</v>
      </c>
      <c r="G221" s="247"/>
      <c r="H221" s="250">
        <v>1.5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142</v>
      </c>
      <c r="AU221" s="256" t="s">
        <v>83</v>
      </c>
      <c r="AV221" s="15" t="s">
        <v>136</v>
      </c>
      <c r="AW221" s="15" t="s">
        <v>35</v>
      </c>
      <c r="AX221" s="15" t="s">
        <v>81</v>
      </c>
      <c r="AY221" s="256" t="s">
        <v>129</v>
      </c>
    </row>
    <row r="222" s="2" customFormat="1" ht="37.8" customHeight="1">
      <c r="A222" s="39"/>
      <c r="B222" s="40"/>
      <c r="C222" s="205" t="s">
        <v>304</v>
      </c>
      <c r="D222" s="205" t="s">
        <v>131</v>
      </c>
      <c r="E222" s="206" t="s">
        <v>305</v>
      </c>
      <c r="F222" s="207" t="s">
        <v>306</v>
      </c>
      <c r="G222" s="208" t="s">
        <v>242</v>
      </c>
      <c r="H222" s="209">
        <v>1028.0999999999999</v>
      </c>
      <c r="I222" s="210"/>
      <c r="J222" s="211">
        <f>ROUND(I222*H222,2)</f>
        <v>0</v>
      </c>
      <c r="K222" s="207" t="s">
        <v>135</v>
      </c>
      <c r="L222" s="45"/>
      <c r="M222" s="212" t="s">
        <v>19</v>
      </c>
      <c r="N222" s="213" t="s">
        <v>44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136</v>
      </c>
      <c r="AT222" s="216" t="s">
        <v>131</v>
      </c>
      <c r="AU222" s="216" t="s">
        <v>83</v>
      </c>
      <c r="AY222" s="18" t="s">
        <v>129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136</v>
      </c>
      <c r="BM222" s="216" t="s">
        <v>307</v>
      </c>
    </row>
    <row r="223" s="2" customFormat="1">
      <c r="A223" s="39"/>
      <c r="B223" s="40"/>
      <c r="C223" s="41"/>
      <c r="D223" s="218" t="s">
        <v>138</v>
      </c>
      <c r="E223" s="41"/>
      <c r="F223" s="219" t="s">
        <v>308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138</v>
      </c>
      <c r="AU223" s="18" t="s">
        <v>83</v>
      </c>
    </row>
    <row r="224" s="2" customFormat="1">
      <c r="A224" s="39"/>
      <c r="B224" s="40"/>
      <c r="C224" s="41"/>
      <c r="D224" s="223" t="s">
        <v>140</v>
      </c>
      <c r="E224" s="41"/>
      <c r="F224" s="224" t="s">
        <v>309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83</v>
      </c>
    </row>
    <row r="225" s="14" customFormat="1">
      <c r="A225" s="14"/>
      <c r="B225" s="236"/>
      <c r="C225" s="237"/>
      <c r="D225" s="218" t="s">
        <v>142</v>
      </c>
      <c r="E225" s="238" t="s">
        <v>19</v>
      </c>
      <c r="F225" s="239" t="s">
        <v>295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142</v>
      </c>
      <c r="AU225" s="245" t="s">
        <v>83</v>
      </c>
      <c r="AV225" s="14" t="s">
        <v>81</v>
      </c>
      <c r="AW225" s="14" t="s">
        <v>35</v>
      </c>
      <c r="AX225" s="14" t="s">
        <v>73</v>
      </c>
      <c r="AY225" s="245" t="s">
        <v>129</v>
      </c>
    </row>
    <row r="226" s="13" customFormat="1">
      <c r="A226" s="13"/>
      <c r="B226" s="225"/>
      <c r="C226" s="226"/>
      <c r="D226" s="218" t="s">
        <v>142</v>
      </c>
      <c r="E226" s="227" t="s">
        <v>19</v>
      </c>
      <c r="F226" s="228" t="s">
        <v>310</v>
      </c>
      <c r="G226" s="226"/>
      <c r="H226" s="229">
        <v>1028.0999999999999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142</v>
      </c>
      <c r="AU226" s="235" t="s">
        <v>83</v>
      </c>
      <c r="AV226" s="13" t="s">
        <v>83</v>
      </c>
      <c r="AW226" s="13" t="s">
        <v>35</v>
      </c>
      <c r="AX226" s="13" t="s">
        <v>73</v>
      </c>
      <c r="AY226" s="235" t="s">
        <v>129</v>
      </c>
    </row>
    <row r="227" s="15" customFormat="1">
      <c r="A227" s="15"/>
      <c r="B227" s="246"/>
      <c r="C227" s="247"/>
      <c r="D227" s="218" t="s">
        <v>142</v>
      </c>
      <c r="E227" s="248" t="s">
        <v>19</v>
      </c>
      <c r="F227" s="249" t="s">
        <v>145</v>
      </c>
      <c r="G227" s="247"/>
      <c r="H227" s="250">
        <v>1028.0999999999999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142</v>
      </c>
      <c r="AU227" s="256" t="s">
        <v>83</v>
      </c>
      <c r="AV227" s="15" t="s">
        <v>136</v>
      </c>
      <c r="AW227" s="15" t="s">
        <v>35</v>
      </c>
      <c r="AX227" s="15" t="s">
        <v>81</v>
      </c>
      <c r="AY227" s="256" t="s">
        <v>129</v>
      </c>
    </row>
    <row r="228" s="2" customFormat="1" ht="21.75" customHeight="1">
      <c r="A228" s="39"/>
      <c r="B228" s="40"/>
      <c r="C228" s="205" t="s">
        <v>311</v>
      </c>
      <c r="D228" s="205" t="s">
        <v>131</v>
      </c>
      <c r="E228" s="206" t="s">
        <v>312</v>
      </c>
      <c r="F228" s="207" t="s">
        <v>313</v>
      </c>
      <c r="G228" s="208" t="s">
        <v>242</v>
      </c>
      <c r="H228" s="209">
        <v>320.31299999999999</v>
      </c>
      <c r="I228" s="210"/>
      <c r="J228" s="211">
        <f>ROUND(I228*H228,2)</f>
        <v>0</v>
      </c>
      <c r="K228" s="207" t="s">
        <v>135</v>
      </c>
      <c r="L228" s="45"/>
      <c r="M228" s="212" t="s">
        <v>19</v>
      </c>
      <c r="N228" s="213" t="s">
        <v>44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136</v>
      </c>
      <c r="AT228" s="216" t="s">
        <v>131</v>
      </c>
      <c r="AU228" s="216" t="s">
        <v>83</v>
      </c>
      <c r="AY228" s="18" t="s">
        <v>129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136</v>
      </c>
      <c r="BM228" s="216" t="s">
        <v>314</v>
      </c>
    </row>
    <row r="229" s="2" customFormat="1">
      <c r="A229" s="39"/>
      <c r="B229" s="40"/>
      <c r="C229" s="41"/>
      <c r="D229" s="218" t="s">
        <v>138</v>
      </c>
      <c r="E229" s="41"/>
      <c r="F229" s="219" t="s">
        <v>315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83</v>
      </c>
    </row>
    <row r="230" s="2" customFormat="1">
      <c r="A230" s="39"/>
      <c r="B230" s="40"/>
      <c r="C230" s="41"/>
      <c r="D230" s="223" t="s">
        <v>140</v>
      </c>
      <c r="E230" s="41"/>
      <c r="F230" s="224" t="s">
        <v>316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140</v>
      </c>
      <c r="AU230" s="18" t="s">
        <v>83</v>
      </c>
    </row>
    <row r="231" s="14" customFormat="1">
      <c r="A231" s="14"/>
      <c r="B231" s="236"/>
      <c r="C231" s="237"/>
      <c r="D231" s="218" t="s">
        <v>142</v>
      </c>
      <c r="E231" s="238" t="s">
        <v>19</v>
      </c>
      <c r="F231" s="239" t="s">
        <v>317</v>
      </c>
      <c r="G231" s="237"/>
      <c r="H231" s="238" t="s">
        <v>19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142</v>
      </c>
      <c r="AU231" s="245" t="s">
        <v>83</v>
      </c>
      <c r="AV231" s="14" t="s">
        <v>81</v>
      </c>
      <c r="AW231" s="14" t="s">
        <v>35</v>
      </c>
      <c r="AX231" s="14" t="s">
        <v>73</v>
      </c>
      <c r="AY231" s="245" t="s">
        <v>129</v>
      </c>
    </row>
    <row r="232" s="13" customFormat="1">
      <c r="A232" s="13"/>
      <c r="B232" s="225"/>
      <c r="C232" s="226"/>
      <c r="D232" s="218" t="s">
        <v>142</v>
      </c>
      <c r="E232" s="227" t="s">
        <v>19</v>
      </c>
      <c r="F232" s="228" t="s">
        <v>318</v>
      </c>
      <c r="G232" s="226"/>
      <c r="H232" s="229">
        <v>206.483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142</v>
      </c>
      <c r="AU232" s="235" t="s">
        <v>83</v>
      </c>
      <c r="AV232" s="13" t="s">
        <v>83</v>
      </c>
      <c r="AW232" s="13" t="s">
        <v>35</v>
      </c>
      <c r="AX232" s="13" t="s">
        <v>73</v>
      </c>
      <c r="AY232" s="235" t="s">
        <v>129</v>
      </c>
    </row>
    <row r="233" s="13" customFormat="1">
      <c r="A233" s="13"/>
      <c r="B233" s="225"/>
      <c r="C233" s="226"/>
      <c r="D233" s="218" t="s">
        <v>142</v>
      </c>
      <c r="E233" s="227" t="s">
        <v>19</v>
      </c>
      <c r="F233" s="228" t="s">
        <v>319</v>
      </c>
      <c r="G233" s="226"/>
      <c r="H233" s="229">
        <v>44.688000000000002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142</v>
      </c>
      <c r="AU233" s="235" t="s">
        <v>83</v>
      </c>
      <c r="AV233" s="13" t="s">
        <v>83</v>
      </c>
      <c r="AW233" s="13" t="s">
        <v>35</v>
      </c>
      <c r="AX233" s="13" t="s">
        <v>73</v>
      </c>
      <c r="AY233" s="235" t="s">
        <v>129</v>
      </c>
    </row>
    <row r="234" s="13" customFormat="1">
      <c r="A234" s="13"/>
      <c r="B234" s="225"/>
      <c r="C234" s="226"/>
      <c r="D234" s="218" t="s">
        <v>142</v>
      </c>
      <c r="E234" s="227" t="s">
        <v>19</v>
      </c>
      <c r="F234" s="228" t="s">
        <v>320</v>
      </c>
      <c r="G234" s="226"/>
      <c r="H234" s="229">
        <v>53.142000000000003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142</v>
      </c>
      <c r="AU234" s="235" t="s">
        <v>83</v>
      </c>
      <c r="AV234" s="13" t="s">
        <v>83</v>
      </c>
      <c r="AW234" s="13" t="s">
        <v>35</v>
      </c>
      <c r="AX234" s="13" t="s">
        <v>73</v>
      </c>
      <c r="AY234" s="235" t="s">
        <v>129</v>
      </c>
    </row>
    <row r="235" s="13" customFormat="1">
      <c r="A235" s="13"/>
      <c r="B235" s="225"/>
      <c r="C235" s="226"/>
      <c r="D235" s="218" t="s">
        <v>142</v>
      </c>
      <c r="E235" s="227" t="s">
        <v>19</v>
      </c>
      <c r="F235" s="228" t="s">
        <v>321</v>
      </c>
      <c r="G235" s="226"/>
      <c r="H235" s="229">
        <v>16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142</v>
      </c>
      <c r="AU235" s="235" t="s">
        <v>83</v>
      </c>
      <c r="AV235" s="13" t="s">
        <v>83</v>
      </c>
      <c r="AW235" s="13" t="s">
        <v>35</v>
      </c>
      <c r="AX235" s="13" t="s">
        <v>73</v>
      </c>
      <c r="AY235" s="235" t="s">
        <v>129</v>
      </c>
    </row>
    <row r="236" s="15" customFormat="1">
      <c r="A236" s="15"/>
      <c r="B236" s="246"/>
      <c r="C236" s="247"/>
      <c r="D236" s="218" t="s">
        <v>142</v>
      </c>
      <c r="E236" s="248" t="s">
        <v>19</v>
      </c>
      <c r="F236" s="249" t="s">
        <v>145</v>
      </c>
      <c r="G236" s="247"/>
      <c r="H236" s="250">
        <v>320.31299999999999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142</v>
      </c>
      <c r="AU236" s="256" t="s">
        <v>83</v>
      </c>
      <c r="AV236" s="15" t="s">
        <v>136</v>
      </c>
      <c r="AW236" s="15" t="s">
        <v>35</v>
      </c>
      <c r="AX236" s="15" t="s">
        <v>81</v>
      </c>
      <c r="AY236" s="256" t="s">
        <v>129</v>
      </c>
    </row>
    <row r="237" s="2" customFormat="1" ht="24.15" customHeight="1">
      <c r="A237" s="39"/>
      <c r="B237" s="40"/>
      <c r="C237" s="205" t="s">
        <v>322</v>
      </c>
      <c r="D237" s="205" t="s">
        <v>131</v>
      </c>
      <c r="E237" s="206" t="s">
        <v>323</v>
      </c>
      <c r="F237" s="207" t="s">
        <v>324</v>
      </c>
      <c r="G237" s="208" t="s">
        <v>242</v>
      </c>
      <c r="H237" s="209">
        <v>9289.0769999999993</v>
      </c>
      <c r="I237" s="210"/>
      <c r="J237" s="211">
        <f>ROUND(I237*H237,2)</f>
        <v>0</v>
      </c>
      <c r="K237" s="207" t="s">
        <v>135</v>
      </c>
      <c r="L237" s="45"/>
      <c r="M237" s="212" t="s">
        <v>19</v>
      </c>
      <c r="N237" s="213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136</v>
      </c>
      <c r="AT237" s="216" t="s">
        <v>131</v>
      </c>
      <c r="AU237" s="216" t="s">
        <v>83</v>
      </c>
      <c r="AY237" s="18" t="s">
        <v>129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136</v>
      </c>
      <c r="BM237" s="216" t="s">
        <v>325</v>
      </c>
    </row>
    <row r="238" s="2" customFormat="1">
      <c r="A238" s="39"/>
      <c r="B238" s="40"/>
      <c r="C238" s="41"/>
      <c r="D238" s="218" t="s">
        <v>138</v>
      </c>
      <c r="E238" s="41"/>
      <c r="F238" s="219" t="s">
        <v>326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138</v>
      </c>
      <c r="AU238" s="18" t="s">
        <v>83</v>
      </c>
    </row>
    <row r="239" s="2" customFormat="1">
      <c r="A239" s="39"/>
      <c r="B239" s="40"/>
      <c r="C239" s="41"/>
      <c r="D239" s="223" t="s">
        <v>140</v>
      </c>
      <c r="E239" s="41"/>
      <c r="F239" s="224" t="s">
        <v>327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140</v>
      </c>
      <c r="AU239" s="18" t="s">
        <v>83</v>
      </c>
    </row>
    <row r="240" s="14" customFormat="1">
      <c r="A240" s="14"/>
      <c r="B240" s="236"/>
      <c r="C240" s="237"/>
      <c r="D240" s="218" t="s">
        <v>142</v>
      </c>
      <c r="E240" s="238" t="s">
        <v>19</v>
      </c>
      <c r="F240" s="239" t="s">
        <v>328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142</v>
      </c>
      <c r="AU240" s="245" t="s">
        <v>83</v>
      </c>
      <c r="AV240" s="14" t="s">
        <v>81</v>
      </c>
      <c r="AW240" s="14" t="s">
        <v>35</v>
      </c>
      <c r="AX240" s="14" t="s">
        <v>73</v>
      </c>
      <c r="AY240" s="245" t="s">
        <v>129</v>
      </c>
    </row>
    <row r="241" s="13" customFormat="1">
      <c r="A241" s="13"/>
      <c r="B241" s="225"/>
      <c r="C241" s="226"/>
      <c r="D241" s="218" t="s">
        <v>142</v>
      </c>
      <c r="E241" s="227" t="s">
        <v>19</v>
      </c>
      <c r="F241" s="228" t="s">
        <v>329</v>
      </c>
      <c r="G241" s="226"/>
      <c r="H241" s="229">
        <v>9289.0769999999993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142</v>
      </c>
      <c r="AU241" s="235" t="s">
        <v>83</v>
      </c>
      <c r="AV241" s="13" t="s">
        <v>83</v>
      </c>
      <c r="AW241" s="13" t="s">
        <v>35</v>
      </c>
      <c r="AX241" s="13" t="s">
        <v>73</v>
      </c>
      <c r="AY241" s="235" t="s">
        <v>129</v>
      </c>
    </row>
    <row r="242" s="15" customFormat="1">
      <c r="A242" s="15"/>
      <c r="B242" s="246"/>
      <c r="C242" s="247"/>
      <c r="D242" s="218" t="s">
        <v>142</v>
      </c>
      <c r="E242" s="248" t="s">
        <v>19</v>
      </c>
      <c r="F242" s="249" t="s">
        <v>145</v>
      </c>
      <c r="G242" s="247"/>
      <c r="H242" s="250">
        <v>9289.0769999999993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142</v>
      </c>
      <c r="AU242" s="256" t="s">
        <v>83</v>
      </c>
      <c r="AV242" s="15" t="s">
        <v>136</v>
      </c>
      <c r="AW242" s="15" t="s">
        <v>35</v>
      </c>
      <c r="AX242" s="15" t="s">
        <v>81</v>
      </c>
      <c r="AY242" s="256" t="s">
        <v>129</v>
      </c>
    </row>
    <row r="243" s="2" customFormat="1" ht="24.15" customHeight="1">
      <c r="A243" s="39"/>
      <c r="B243" s="40"/>
      <c r="C243" s="205" t="s">
        <v>330</v>
      </c>
      <c r="D243" s="205" t="s">
        <v>131</v>
      </c>
      <c r="E243" s="206" t="s">
        <v>331</v>
      </c>
      <c r="F243" s="207" t="s">
        <v>332</v>
      </c>
      <c r="G243" s="208" t="s">
        <v>242</v>
      </c>
      <c r="H243" s="209">
        <v>6570.2420000000002</v>
      </c>
      <c r="I243" s="210"/>
      <c r="J243" s="211">
        <f>ROUND(I243*H243,2)</f>
        <v>0</v>
      </c>
      <c r="K243" s="207" t="s">
        <v>135</v>
      </c>
      <c r="L243" s="45"/>
      <c r="M243" s="212" t="s">
        <v>19</v>
      </c>
      <c r="N243" s="213" t="s">
        <v>44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136</v>
      </c>
      <c r="AT243" s="216" t="s">
        <v>131</v>
      </c>
      <c r="AU243" s="216" t="s">
        <v>83</v>
      </c>
      <c r="AY243" s="18" t="s">
        <v>129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81</v>
      </c>
      <c r="BK243" s="217">
        <f>ROUND(I243*H243,2)</f>
        <v>0</v>
      </c>
      <c r="BL243" s="18" t="s">
        <v>136</v>
      </c>
      <c r="BM243" s="216" t="s">
        <v>333</v>
      </c>
    </row>
    <row r="244" s="2" customFormat="1">
      <c r="A244" s="39"/>
      <c r="B244" s="40"/>
      <c r="C244" s="41"/>
      <c r="D244" s="218" t="s">
        <v>138</v>
      </c>
      <c r="E244" s="41"/>
      <c r="F244" s="219" t="s">
        <v>334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138</v>
      </c>
      <c r="AU244" s="18" t="s">
        <v>83</v>
      </c>
    </row>
    <row r="245" s="2" customFormat="1">
      <c r="A245" s="39"/>
      <c r="B245" s="40"/>
      <c r="C245" s="41"/>
      <c r="D245" s="223" t="s">
        <v>140</v>
      </c>
      <c r="E245" s="41"/>
      <c r="F245" s="224" t="s">
        <v>335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140</v>
      </c>
      <c r="AU245" s="18" t="s">
        <v>83</v>
      </c>
    </row>
    <row r="246" s="13" customFormat="1">
      <c r="A246" s="13"/>
      <c r="B246" s="225"/>
      <c r="C246" s="226"/>
      <c r="D246" s="218" t="s">
        <v>142</v>
      </c>
      <c r="E246" s="227" t="s">
        <v>19</v>
      </c>
      <c r="F246" s="228" t="s">
        <v>336</v>
      </c>
      <c r="G246" s="226"/>
      <c r="H246" s="229">
        <v>4253.0140000000001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142</v>
      </c>
      <c r="AU246" s="235" t="s">
        <v>83</v>
      </c>
      <c r="AV246" s="13" t="s">
        <v>83</v>
      </c>
      <c r="AW246" s="13" t="s">
        <v>35</v>
      </c>
      <c r="AX246" s="13" t="s">
        <v>73</v>
      </c>
      <c r="AY246" s="235" t="s">
        <v>129</v>
      </c>
    </row>
    <row r="247" s="13" customFormat="1">
      <c r="A247" s="13"/>
      <c r="B247" s="225"/>
      <c r="C247" s="226"/>
      <c r="D247" s="218" t="s">
        <v>142</v>
      </c>
      <c r="E247" s="227" t="s">
        <v>19</v>
      </c>
      <c r="F247" s="228" t="s">
        <v>337</v>
      </c>
      <c r="G247" s="226"/>
      <c r="H247" s="229">
        <v>2317.2280000000001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142</v>
      </c>
      <c r="AU247" s="235" t="s">
        <v>83</v>
      </c>
      <c r="AV247" s="13" t="s">
        <v>83</v>
      </c>
      <c r="AW247" s="13" t="s">
        <v>35</v>
      </c>
      <c r="AX247" s="13" t="s">
        <v>73</v>
      </c>
      <c r="AY247" s="235" t="s">
        <v>129</v>
      </c>
    </row>
    <row r="248" s="15" customFormat="1">
      <c r="A248" s="15"/>
      <c r="B248" s="246"/>
      <c r="C248" s="247"/>
      <c r="D248" s="218" t="s">
        <v>142</v>
      </c>
      <c r="E248" s="248" t="s">
        <v>19</v>
      </c>
      <c r="F248" s="249" t="s">
        <v>145</v>
      </c>
      <c r="G248" s="247"/>
      <c r="H248" s="250">
        <v>6570.2420000000002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6" t="s">
        <v>142</v>
      </c>
      <c r="AU248" s="256" t="s">
        <v>83</v>
      </c>
      <c r="AV248" s="15" t="s">
        <v>136</v>
      </c>
      <c r="AW248" s="15" t="s">
        <v>35</v>
      </c>
      <c r="AX248" s="15" t="s">
        <v>81</v>
      </c>
      <c r="AY248" s="256" t="s">
        <v>129</v>
      </c>
    </row>
    <row r="249" s="2" customFormat="1" ht="24.15" customHeight="1">
      <c r="A249" s="39"/>
      <c r="B249" s="40"/>
      <c r="C249" s="205" t="s">
        <v>338</v>
      </c>
      <c r="D249" s="205" t="s">
        <v>131</v>
      </c>
      <c r="E249" s="206" t="s">
        <v>339</v>
      </c>
      <c r="F249" s="207" t="s">
        <v>340</v>
      </c>
      <c r="G249" s="208" t="s">
        <v>242</v>
      </c>
      <c r="H249" s="209">
        <v>334.113</v>
      </c>
      <c r="I249" s="210"/>
      <c r="J249" s="211">
        <f>ROUND(I249*H249,2)</f>
        <v>0</v>
      </c>
      <c r="K249" s="207" t="s">
        <v>135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136</v>
      </c>
      <c r="AT249" s="216" t="s">
        <v>131</v>
      </c>
      <c r="AU249" s="216" t="s">
        <v>83</v>
      </c>
      <c r="AY249" s="18" t="s">
        <v>129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136</v>
      </c>
      <c r="BM249" s="216" t="s">
        <v>341</v>
      </c>
    </row>
    <row r="250" s="2" customFormat="1">
      <c r="A250" s="39"/>
      <c r="B250" s="40"/>
      <c r="C250" s="41"/>
      <c r="D250" s="218" t="s">
        <v>138</v>
      </c>
      <c r="E250" s="41"/>
      <c r="F250" s="219" t="s">
        <v>342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138</v>
      </c>
      <c r="AU250" s="18" t="s">
        <v>83</v>
      </c>
    </row>
    <row r="251" s="2" customFormat="1">
      <c r="A251" s="39"/>
      <c r="B251" s="40"/>
      <c r="C251" s="41"/>
      <c r="D251" s="223" t="s">
        <v>140</v>
      </c>
      <c r="E251" s="41"/>
      <c r="F251" s="224" t="s">
        <v>343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140</v>
      </c>
      <c r="AU251" s="18" t="s">
        <v>83</v>
      </c>
    </row>
    <row r="252" s="13" customFormat="1">
      <c r="A252" s="13"/>
      <c r="B252" s="225"/>
      <c r="C252" s="226"/>
      <c r="D252" s="218" t="s">
        <v>142</v>
      </c>
      <c r="E252" s="227" t="s">
        <v>19</v>
      </c>
      <c r="F252" s="228" t="s">
        <v>344</v>
      </c>
      <c r="G252" s="226"/>
      <c r="H252" s="229">
        <v>206.483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142</v>
      </c>
      <c r="AU252" s="235" t="s">
        <v>83</v>
      </c>
      <c r="AV252" s="13" t="s">
        <v>83</v>
      </c>
      <c r="AW252" s="13" t="s">
        <v>35</v>
      </c>
      <c r="AX252" s="13" t="s">
        <v>73</v>
      </c>
      <c r="AY252" s="235" t="s">
        <v>129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319</v>
      </c>
      <c r="G253" s="226"/>
      <c r="H253" s="229">
        <v>44.688000000000002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83</v>
      </c>
      <c r="AV253" s="13" t="s">
        <v>83</v>
      </c>
      <c r="AW253" s="13" t="s">
        <v>35</v>
      </c>
      <c r="AX253" s="13" t="s">
        <v>73</v>
      </c>
      <c r="AY253" s="235" t="s">
        <v>129</v>
      </c>
    </row>
    <row r="254" s="13" customFormat="1">
      <c r="A254" s="13"/>
      <c r="B254" s="225"/>
      <c r="C254" s="226"/>
      <c r="D254" s="218" t="s">
        <v>142</v>
      </c>
      <c r="E254" s="227" t="s">
        <v>19</v>
      </c>
      <c r="F254" s="228" t="s">
        <v>345</v>
      </c>
      <c r="G254" s="226"/>
      <c r="H254" s="229">
        <v>53.142000000000003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142</v>
      </c>
      <c r="AU254" s="235" t="s">
        <v>83</v>
      </c>
      <c r="AV254" s="13" t="s">
        <v>83</v>
      </c>
      <c r="AW254" s="13" t="s">
        <v>35</v>
      </c>
      <c r="AX254" s="13" t="s">
        <v>73</v>
      </c>
      <c r="AY254" s="235" t="s">
        <v>129</v>
      </c>
    </row>
    <row r="255" s="13" customFormat="1">
      <c r="A255" s="13"/>
      <c r="B255" s="225"/>
      <c r="C255" s="226"/>
      <c r="D255" s="218" t="s">
        <v>142</v>
      </c>
      <c r="E255" s="227" t="s">
        <v>19</v>
      </c>
      <c r="F255" s="228" t="s">
        <v>346</v>
      </c>
      <c r="G255" s="226"/>
      <c r="H255" s="229">
        <v>5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142</v>
      </c>
      <c r="AU255" s="235" t="s">
        <v>83</v>
      </c>
      <c r="AV255" s="13" t="s">
        <v>83</v>
      </c>
      <c r="AW255" s="13" t="s">
        <v>35</v>
      </c>
      <c r="AX255" s="13" t="s">
        <v>73</v>
      </c>
      <c r="AY255" s="235" t="s">
        <v>129</v>
      </c>
    </row>
    <row r="256" s="13" customFormat="1">
      <c r="A256" s="13"/>
      <c r="B256" s="225"/>
      <c r="C256" s="226"/>
      <c r="D256" s="218" t="s">
        <v>142</v>
      </c>
      <c r="E256" s="227" t="s">
        <v>19</v>
      </c>
      <c r="F256" s="228" t="s">
        <v>347</v>
      </c>
      <c r="G256" s="226"/>
      <c r="H256" s="229">
        <v>16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142</v>
      </c>
      <c r="AU256" s="235" t="s">
        <v>83</v>
      </c>
      <c r="AV256" s="13" t="s">
        <v>83</v>
      </c>
      <c r="AW256" s="13" t="s">
        <v>35</v>
      </c>
      <c r="AX256" s="13" t="s">
        <v>73</v>
      </c>
      <c r="AY256" s="235" t="s">
        <v>129</v>
      </c>
    </row>
    <row r="257" s="13" customFormat="1">
      <c r="A257" s="13"/>
      <c r="B257" s="225"/>
      <c r="C257" s="226"/>
      <c r="D257" s="218" t="s">
        <v>142</v>
      </c>
      <c r="E257" s="227" t="s">
        <v>19</v>
      </c>
      <c r="F257" s="228" t="s">
        <v>348</v>
      </c>
      <c r="G257" s="226"/>
      <c r="H257" s="229">
        <v>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83</v>
      </c>
      <c r="AV257" s="13" t="s">
        <v>83</v>
      </c>
      <c r="AW257" s="13" t="s">
        <v>35</v>
      </c>
      <c r="AX257" s="13" t="s">
        <v>73</v>
      </c>
      <c r="AY257" s="235" t="s">
        <v>129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349</v>
      </c>
      <c r="G258" s="226"/>
      <c r="H258" s="229">
        <v>0.80000000000000004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5" customFormat="1">
      <c r="A259" s="15"/>
      <c r="B259" s="246"/>
      <c r="C259" s="247"/>
      <c r="D259" s="218" t="s">
        <v>142</v>
      </c>
      <c r="E259" s="248" t="s">
        <v>19</v>
      </c>
      <c r="F259" s="249" t="s">
        <v>145</v>
      </c>
      <c r="G259" s="247"/>
      <c r="H259" s="250">
        <v>334.113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142</v>
      </c>
      <c r="AU259" s="256" t="s">
        <v>83</v>
      </c>
      <c r="AV259" s="15" t="s">
        <v>136</v>
      </c>
      <c r="AW259" s="15" t="s">
        <v>35</v>
      </c>
      <c r="AX259" s="15" t="s">
        <v>81</v>
      </c>
      <c r="AY259" s="256" t="s">
        <v>129</v>
      </c>
    </row>
    <row r="260" s="2" customFormat="1" ht="37.8" customHeight="1">
      <c r="A260" s="39"/>
      <c r="B260" s="40"/>
      <c r="C260" s="205" t="s">
        <v>350</v>
      </c>
      <c r="D260" s="205" t="s">
        <v>131</v>
      </c>
      <c r="E260" s="206" t="s">
        <v>351</v>
      </c>
      <c r="F260" s="207" t="s">
        <v>352</v>
      </c>
      <c r="G260" s="208" t="s">
        <v>242</v>
      </c>
      <c r="H260" s="209">
        <v>320.31299999999999</v>
      </c>
      <c r="I260" s="210"/>
      <c r="J260" s="211">
        <f>ROUND(I260*H260,2)</f>
        <v>0</v>
      </c>
      <c r="K260" s="207" t="s">
        <v>135</v>
      </c>
      <c r="L260" s="45"/>
      <c r="M260" s="212" t="s">
        <v>19</v>
      </c>
      <c r="N260" s="213" t="s">
        <v>44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136</v>
      </c>
      <c r="AT260" s="216" t="s">
        <v>131</v>
      </c>
      <c r="AU260" s="216" t="s">
        <v>83</v>
      </c>
      <c r="AY260" s="18" t="s">
        <v>129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81</v>
      </c>
      <c r="BK260" s="217">
        <f>ROUND(I260*H260,2)</f>
        <v>0</v>
      </c>
      <c r="BL260" s="18" t="s">
        <v>136</v>
      </c>
      <c r="BM260" s="216" t="s">
        <v>353</v>
      </c>
    </row>
    <row r="261" s="2" customFormat="1">
      <c r="A261" s="39"/>
      <c r="B261" s="40"/>
      <c r="C261" s="41"/>
      <c r="D261" s="218" t="s">
        <v>138</v>
      </c>
      <c r="E261" s="41"/>
      <c r="F261" s="219" t="s">
        <v>354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138</v>
      </c>
      <c r="AU261" s="18" t="s">
        <v>83</v>
      </c>
    </row>
    <row r="262" s="2" customFormat="1">
      <c r="A262" s="39"/>
      <c r="B262" s="40"/>
      <c r="C262" s="41"/>
      <c r="D262" s="223" t="s">
        <v>140</v>
      </c>
      <c r="E262" s="41"/>
      <c r="F262" s="224" t="s">
        <v>355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140</v>
      </c>
      <c r="AU262" s="18" t="s">
        <v>83</v>
      </c>
    </row>
    <row r="263" s="14" customFormat="1">
      <c r="A263" s="14"/>
      <c r="B263" s="236"/>
      <c r="C263" s="237"/>
      <c r="D263" s="218" t="s">
        <v>142</v>
      </c>
      <c r="E263" s="238" t="s">
        <v>19</v>
      </c>
      <c r="F263" s="239" t="s">
        <v>295</v>
      </c>
      <c r="G263" s="237"/>
      <c r="H263" s="238" t="s">
        <v>19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142</v>
      </c>
      <c r="AU263" s="245" t="s">
        <v>83</v>
      </c>
      <c r="AV263" s="14" t="s">
        <v>81</v>
      </c>
      <c r="AW263" s="14" t="s">
        <v>35</v>
      </c>
      <c r="AX263" s="14" t="s">
        <v>73</v>
      </c>
      <c r="AY263" s="245" t="s">
        <v>129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356</v>
      </c>
      <c r="G264" s="226"/>
      <c r="H264" s="229">
        <v>320.31299999999999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129</v>
      </c>
    </row>
    <row r="265" s="15" customFormat="1">
      <c r="A265" s="15"/>
      <c r="B265" s="246"/>
      <c r="C265" s="247"/>
      <c r="D265" s="218" t="s">
        <v>142</v>
      </c>
      <c r="E265" s="248" t="s">
        <v>19</v>
      </c>
      <c r="F265" s="249" t="s">
        <v>145</v>
      </c>
      <c r="G265" s="247"/>
      <c r="H265" s="250">
        <v>320.31299999999999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142</v>
      </c>
      <c r="AU265" s="256" t="s">
        <v>83</v>
      </c>
      <c r="AV265" s="15" t="s">
        <v>136</v>
      </c>
      <c r="AW265" s="15" t="s">
        <v>35</v>
      </c>
      <c r="AX265" s="15" t="s">
        <v>81</v>
      </c>
      <c r="AY265" s="256" t="s">
        <v>129</v>
      </c>
    </row>
    <row r="266" s="2" customFormat="1" ht="44.25" customHeight="1">
      <c r="A266" s="39"/>
      <c r="B266" s="40"/>
      <c r="C266" s="205" t="s">
        <v>357</v>
      </c>
      <c r="D266" s="205" t="s">
        <v>131</v>
      </c>
      <c r="E266" s="206" t="s">
        <v>358</v>
      </c>
      <c r="F266" s="207" t="s">
        <v>359</v>
      </c>
      <c r="G266" s="208" t="s">
        <v>242</v>
      </c>
      <c r="H266" s="209">
        <v>10124.75</v>
      </c>
      <c r="I266" s="210"/>
      <c r="J266" s="211">
        <f>ROUND(I266*H266,2)</f>
        <v>0</v>
      </c>
      <c r="K266" s="207" t="s">
        <v>135</v>
      </c>
      <c r="L266" s="45"/>
      <c r="M266" s="212" t="s">
        <v>19</v>
      </c>
      <c r="N266" s="213" t="s">
        <v>44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136</v>
      </c>
      <c r="AT266" s="216" t="s">
        <v>131</v>
      </c>
      <c r="AU266" s="216" t="s">
        <v>83</v>
      </c>
      <c r="AY266" s="18" t="s">
        <v>129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136</v>
      </c>
      <c r="BM266" s="216" t="s">
        <v>360</v>
      </c>
    </row>
    <row r="267" s="2" customFormat="1">
      <c r="A267" s="39"/>
      <c r="B267" s="40"/>
      <c r="C267" s="41"/>
      <c r="D267" s="218" t="s">
        <v>138</v>
      </c>
      <c r="E267" s="41"/>
      <c r="F267" s="219" t="s">
        <v>359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138</v>
      </c>
      <c r="AU267" s="18" t="s">
        <v>83</v>
      </c>
    </row>
    <row r="268" s="2" customFormat="1">
      <c r="A268" s="39"/>
      <c r="B268" s="40"/>
      <c r="C268" s="41"/>
      <c r="D268" s="223" t="s">
        <v>140</v>
      </c>
      <c r="E268" s="41"/>
      <c r="F268" s="224" t="s">
        <v>361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83</v>
      </c>
    </row>
    <row r="269" s="14" customFormat="1">
      <c r="A269" s="14"/>
      <c r="B269" s="236"/>
      <c r="C269" s="237"/>
      <c r="D269" s="218" t="s">
        <v>142</v>
      </c>
      <c r="E269" s="238" t="s">
        <v>19</v>
      </c>
      <c r="F269" s="239" t="s">
        <v>295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142</v>
      </c>
      <c r="AU269" s="245" t="s">
        <v>83</v>
      </c>
      <c r="AV269" s="14" t="s">
        <v>81</v>
      </c>
      <c r="AW269" s="14" t="s">
        <v>35</v>
      </c>
      <c r="AX269" s="14" t="s">
        <v>73</v>
      </c>
      <c r="AY269" s="245" t="s">
        <v>129</v>
      </c>
    </row>
    <row r="270" s="13" customFormat="1">
      <c r="A270" s="13"/>
      <c r="B270" s="225"/>
      <c r="C270" s="226"/>
      <c r="D270" s="218" t="s">
        <v>142</v>
      </c>
      <c r="E270" s="227" t="s">
        <v>19</v>
      </c>
      <c r="F270" s="228" t="s">
        <v>362</v>
      </c>
      <c r="G270" s="226"/>
      <c r="H270" s="229">
        <v>5499.75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142</v>
      </c>
      <c r="AU270" s="235" t="s">
        <v>83</v>
      </c>
      <c r="AV270" s="13" t="s">
        <v>83</v>
      </c>
      <c r="AW270" s="13" t="s">
        <v>35</v>
      </c>
      <c r="AX270" s="13" t="s">
        <v>73</v>
      </c>
      <c r="AY270" s="235" t="s">
        <v>129</v>
      </c>
    </row>
    <row r="271" s="13" customFormat="1">
      <c r="A271" s="13"/>
      <c r="B271" s="225"/>
      <c r="C271" s="226"/>
      <c r="D271" s="218" t="s">
        <v>142</v>
      </c>
      <c r="E271" s="227" t="s">
        <v>19</v>
      </c>
      <c r="F271" s="228" t="s">
        <v>363</v>
      </c>
      <c r="G271" s="226"/>
      <c r="H271" s="229">
        <v>4625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142</v>
      </c>
      <c r="AU271" s="235" t="s">
        <v>83</v>
      </c>
      <c r="AV271" s="13" t="s">
        <v>83</v>
      </c>
      <c r="AW271" s="13" t="s">
        <v>35</v>
      </c>
      <c r="AX271" s="13" t="s">
        <v>73</v>
      </c>
      <c r="AY271" s="235" t="s">
        <v>129</v>
      </c>
    </row>
    <row r="272" s="15" customFormat="1">
      <c r="A272" s="15"/>
      <c r="B272" s="246"/>
      <c r="C272" s="247"/>
      <c r="D272" s="218" t="s">
        <v>142</v>
      </c>
      <c r="E272" s="248" t="s">
        <v>19</v>
      </c>
      <c r="F272" s="249" t="s">
        <v>145</v>
      </c>
      <c r="G272" s="247"/>
      <c r="H272" s="250">
        <v>10124.75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6" t="s">
        <v>142</v>
      </c>
      <c r="AU272" s="256" t="s">
        <v>83</v>
      </c>
      <c r="AV272" s="15" t="s">
        <v>136</v>
      </c>
      <c r="AW272" s="15" t="s">
        <v>35</v>
      </c>
      <c r="AX272" s="15" t="s">
        <v>81</v>
      </c>
      <c r="AY272" s="256" t="s">
        <v>129</v>
      </c>
    </row>
    <row r="273" s="2" customFormat="1" ht="44.25" customHeight="1">
      <c r="A273" s="39"/>
      <c r="B273" s="40"/>
      <c r="C273" s="205" t="s">
        <v>364</v>
      </c>
      <c r="D273" s="205" t="s">
        <v>131</v>
      </c>
      <c r="E273" s="206" t="s">
        <v>365</v>
      </c>
      <c r="F273" s="207" t="s">
        <v>366</v>
      </c>
      <c r="G273" s="208" t="s">
        <v>242</v>
      </c>
      <c r="H273" s="209">
        <v>1613.26</v>
      </c>
      <c r="I273" s="210"/>
      <c r="J273" s="211">
        <f>ROUND(I273*H273,2)</f>
        <v>0</v>
      </c>
      <c r="K273" s="207" t="s">
        <v>135</v>
      </c>
      <c r="L273" s="45"/>
      <c r="M273" s="212" t="s">
        <v>19</v>
      </c>
      <c r="N273" s="213" t="s">
        <v>44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136</v>
      </c>
      <c r="AT273" s="216" t="s">
        <v>131</v>
      </c>
      <c r="AU273" s="216" t="s">
        <v>83</v>
      </c>
      <c r="AY273" s="18" t="s">
        <v>129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81</v>
      </c>
      <c r="BK273" s="217">
        <f>ROUND(I273*H273,2)</f>
        <v>0</v>
      </c>
      <c r="BL273" s="18" t="s">
        <v>136</v>
      </c>
      <c r="BM273" s="216" t="s">
        <v>367</v>
      </c>
    </row>
    <row r="274" s="2" customFormat="1">
      <c r="A274" s="39"/>
      <c r="B274" s="40"/>
      <c r="C274" s="41"/>
      <c r="D274" s="218" t="s">
        <v>138</v>
      </c>
      <c r="E274" s="41"/>
      <c r="F274" s="219" t="s">
        <v>366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138</v>
      </c>
      <c r="AU274" s="18" t="s">
        <v>83</v>
      </c>
    </row>
    <row r="275" s="2" customFormat="1">
      <c r="A275" s="39"/>
      <c r="B275" s="40"/>
      <c r="C275" s="41"/>
      <c r="D275" s="223" t="s">
        <v>140</v>
      </c>
      <c r="E275" s="41"/>
      <c r="F275" s="224" t="s">
        <v>368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140</v>
      </c>
      <c r="AU275" s="18" t="s">
        <v>83</v>
      </c>
    </row>
    <row r="276" s="14" customFormat="1">
      <c r="A276" s="14"/>
      <c r="B276" s="236"/>
      <c r="C276" s="237"/>
      <c r="D276" s="218" t="s">
        <v>142</v>
      </c>
      <c r="E276" s="238" t="s">
        <v>19</v>
      </c>
      <c r="F276" s="239" t="s">
        <v>295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142</v>
      </c>
      <c r="AU276" s="245" t="s">
        <v>83</v>
      </c>
      <c r="AV276" s="14" t="s">
        <v>81</v>
      </c>
      <c r="AW276" s="14" t="s">
        <v>35</v>
      </c>
      <c r="AX276" s="14" t="s">
        <v>73</v>
      </c>
      <c r="AY276" s="245" t="s">
        <v>129</v>
      </c>
    </row>
    <row r="277" s="13" customFormat="1">
      <c r="A277" s="13"/>
      <c r="B277" s="225"/>
      <c r="C277" s="226"/>
      <c r="D277" s="218" t="s">
        <v>142</v>
      </c>
      <c r="E277" s="227" t="s">
        <v>19</v>
      </c>
      <c r="F277" s="228" t="s">
        <v>369</v>
      </c>
      <c r="G277" s="226"/>
      <c r="H277" s="229">
        <v>3226.52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142</v>
      </c>
      <c r="AU277" s="235" t="s">
        <v>83</v>
      </c>
      <c r="AV277" s="13" t="s">
        <v>83</v>
      </c>
      <c r="AW277" s="13" t="s">
        <v>35</v>
      </c>
      <c r="AX277" s="13" t="s">
        <v>73</v>
      </c>
      <c r="AY277" s="235" t="s">
        <v>129</v>
      </c>
    </row>
    <row r="278" s="13" customFormat="1">
      <c r="A278" s="13"/>
      <c r="B278" s="225"/>
      <c r="C278" s="226"/>
      <c r="D278" s="218" t="s">
        <v>142</v>
      </c>
      <c r="E278" s="227" t="s">
        <v>19</v>
      </c>
      <c r="F278" s="228" t="s">
        <v>370</v>
      </c>
      <c r="G278" s="226"/>
      <c r="H278" s="229">
        <v>-1613.26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142</v>
      </c>
      <c r="AU278" s="235" t="s">
        <v>83</v>
      </c>
      <c r="AV278" s="13" t="s">
        <v>83</v>
      </c>
      <c r="AW278" s="13" t="s">
        <v>35</v>
      </c>
      <c r="AX278" s="13" t="s">
        <v>73</v>
      </c>
      <c r="AY278" s="235" t="s">
        <v>129</v>
      </c>
    </row>
    <row r="279" s="15" customFormat="1">
      <c r="A279" s="15"/>
      <c r="B279" s="246"/>
      <c r="C279" s="247"/>
      <c r="D279" s="218" t="s">
        <v>142</v>
      </c>
      <c r="E279" s="248" t="s">
        <v>19</v>
      </c>
      <c r="F279" s="249" t="s">
        <v>145</v>
      </c>
      <c r="G279" s="247"/>
      <c r="H279" s="250">
        <v>1613.26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142</v>
      </c>
      <c r="AU279" s="256" t="s">
        <v>83</v>
      </c>
      <c r="AV279" s="15" t="s">
        <v>136</v>
      </c>
      <c r="AW279" s="15" t="s">
        <v>35</v>
      </c>
      <c r="AX279" s="15" t="s">
        <v>81</v>
      </c>
      <c r="AY279" s="256" t="s">
        <v>129</v>
      </c>
    </row>
    <row r="280" s="12" customFormat="1" ht="25.92" customHeight="1">
      <c r="A280" s="12"/>
      <c r="B280" s="189"/>
      <c r="C280" s="190"/>
      <c r="D280" s="191" t="s">
        <v>72</v>
      </c>
      <c r="E280" s="192" t="s">
        <v>371</v>
      </c>
      <c r="F280" s="192" t="s">
        <v>372</v>
      </c>
      <c r="G280" s="190"/>
      <c r="H280" s="190"/>
      <c r="I280" s="193"/>
      <c r="J280" s="194">
        <f>BK280</f>
        <v>0</v>
      </c>
      <c r="K280" s="190"/>
      <c r="L280" s="195"/>
      <c r="M280" s="196"/>
      <c r="N280" s="197"/>
      <c r="O280" s="197"/>
      <c r="P280" s="198">
        <f>P281+P296+P302</f>
        <v>0</v>
      </c>
      <c r="Q280" s="197"/>
      <c r="R280" s="198">
        <f>R281+R296+R302</f>
        <v>1.5604800000000001</v>
      </c>
      <c r="S280" s="197"/>
      <c r="T280" s="199">
        <f>T281+T296+T302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0" t="s">
        <v>151</v>
      </c>
      <c r="AT280" s="201" t="s">
        <v>72</v>
      </c>
      <c r="AU280" s="201" t="s">
        <v>73</v>
      </c>
      <c r="AY280" s="200" t="s">
        <v>129</v>
      </c>
      <c r="BK280" s="202">
        <f>BK281+BK296+BK302</f>
        <v>0</v>
      </c>
    </row>
    <row r="281" s="12" customFormat="1" ht="22.8" customHeight="1">
      <c r="A281" s="12"/>
      <c r="B281" s="189"/>
      <c r="C281" s="190"/>
      <c r="D281" s="191" t="s">
        <v>72</v>
      </c>
      <c r="E281" s="203" t="s">
        <v>373</v>
      </c>
      <c r="F281" s="203" t="s">
        <v>374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SUM(P282:P295)</f>
        <v>0</v>
      </c>
      <c r="Q281" s="197"/>
      <c r="R281" s="198">
        <f>SUM(R282:R295)</f>
        <v>0</v>
      </c>
      <c r="S281" s="197"/>
      <c r="T281" s="199">
        <f>SUM(T282:T295)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151</v>
      </c>
      <c r="AT281" s="201" t="s">
        <v>72</v>
      </c>
      <c r="AU281" s="201" t="s">
        <v>81</v>
      </c>
      <c r="AY281" s="200" t="s">
        <v>129</v>
      </c>
      <c r="BK281" s="202">
        <f>SUM(BK282:BK295)</f>
        <v>0</v>
      </c>
    </row>
    <row r="282" s="2" customFormat="1" ht="24.15" customHeight="1">
      <c r="A282" s="39"/>
      <c r="B282" s="40"/>
      <c r="C282" s="205" t="s">
        <v>375</v>
      </c>
      <c r="D282" s="205" t="s">
        <v>131</v>
      </c>
      <c r="E282" s="206" t="s">
        <v>376</v>
      </c>
      <c r="F282" s="207" t="s">
        <v>377</v>
      </c>
      <c r="G282" s="208" t="s">
        <v>204</v>
      </c>
      <c r="H282" s="209">
        <v>10</v>
      </c>
      <c r="I282" s="210"/>
      <c r="J282" s="211">
        <f>ROUND(I282*H282,2)</f>
        <v>0</v>
      </c>
      <c r="K282" s="207" t="s">
        <v>135</v>
      </c>
      <c r="L282" s="45"/>
      <c r="M282" s="212" t="s">
        <v>19</v>
      </c>
      <c r="N282" s="213" t="s">
        <v>44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378</v>
      </c>
      <c r="AT282" s="216" t="s">
        <v>131</v>
      </c>
      <c r="AU282" s="216" t="s">
        <v>83</v>
      </c>
      <c r="AY282" s="18" t="s">
        <v>129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378</v>
      </c>
      <c r="BM282" s="216" t="s">
        <v>379</v>
      </c>
    </row>
    <row r="283" s="2" customFormat="1">
      <c r="A283" s="39"/>
      <c r="B283" s="40"/>
      <c r="C283" s="41"/>
      <c r="D283" s="218" t="s">
        <v>138</v>
      </c>
      <c r="E283" s="41"/>
      <c r="F283" s="219" t="s">
        <v>380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138</v>
      </c>
      <c r="AU283" s="18" t="s">
        <v>83</v>
      </c>
    </row>
    <row r="284" s="2" customFormat="1">
      <c r="A284" s="39"/>
      <c r="B284" s="40"/>
      <c r="C284" s="41"/>
      <c r="D284" s="223" t="s">
        <v>140</v>
      </c>
      <c r="E284" s="41"/>
      <c r="F284" s="224" t="s">
        <v>381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140</v>
      </c>
      <c r="AU284" s="18" t="s">
        <v>83</v>
      </c>
    </row>
    <row r="285" s="13" customFormat="1">
      <c r="A285" s="13"/>
      <c r="B285" s="225"/>
      <c r="C285" s="226"/>
      <c r="D285" s="218" t="s">
        <v>142</v>
      </c>
      <c r="E285" s="227" t="s">
        <v>19</v>
      </c>
      <c r="F285" s="228" t="s">
        <v>382</v>
      </c>
      <c r="G285" s="226"/>
      <c r="H285" s="229">
        <v>10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142</v>
      </c>
      <c r="AU285" s="235" t="s">
        <v>83</v>
      </c>
      <c r="AV285" s="13" t="s">
        <v>83</v>
      </c>
      <c r="AW285" s="13" t="s">
        <v>35</v>
      </c>
      <c r="AX285" s="13" t="s">
        <v>73</v>
      </c>
      <c r="AY285" s="235" t="s">
        <v>129</v>
      </c>
    </row>
    <row r="286" s="15" customFormat="1">
      <c r="A286" s="15"/>
      <c r="B286" s="246"/>
      <c r="C286" s="247"/>
      <c r="D286" s="218" t="s">
        <v>142</v>
      </c>
      <c r="E286" s="248" t="s">
        <v>19</v>
      </c>
      <c r="F286" s="249" t="s">
        <v>145</v>
      </c>
      <c r="G286" s="247"/>
      <c r="H286" s="250">
        <v>10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142</v>
      </c>
      <c r="AU286" s="256" t="s">
        <v>83</v>
      </c>
      <c r="AV286" s="15" t="s">
        <v>136</v>
      </c>
      <c r="AW286" s="15" t="s">
        <v>35</v>
      </c>
      <c r="AX286" s="15" t="s">
        <v>81</v>
      </c>
      <c r="AY286" s="256" t="s">
        <v>129</v>
      </c>
    </row>
    <row r="287" s="2" customFormat="1" ht="16.5" customHeight="1">
      <c r="A287" s="39"/>
      <c r="B287" s="40"/>
      <c r="C287" s="205" t="s">
        <v>383</v>
      </c>
      <c r="D287" s="205" t="s">
        <v>131</v>
      </c>
      <c r="E287" s="206" t="s">
        <v>384</v>
      </c>
      <c r="F287" s="207" t="s">
        <v>385</v>
      </c>
      <c r="G287" s="208" t="s">
        <v>204</v>
      </c>
      <c r="H287" s="209">
        <v>10</v>
      </c>
      <c r="I287" s="210"/>
      <c r="J287" s="211">
        <f>ROUND(I287*H287,2)</f>
        <v>0</v>
      </c>
      <c r="K287" s="207" t="s">
        <v>135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378</v>
      </c>
      <c r="AT287" s="216" t="s">
        <v>131</v>
      </c>
      <c r="AU287" s="216" t="s">
        <v>83</v>
      </c>
      <c r="AY287" s="18" t="s">
        <v>129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81</v>
      </c>
      <c r="BK287" s="217">
        <f>ROUND(I287*H287,2)</f>
        <v>0</v>
      </c>
      <c r="BL287" s="18" t="s">
        <v>378</v>
      </c>
      <c r="BM287" s="216" t="s">
        <v>386</v>
      </c>
    </row>
    <row r="288" s="2" customFormat="1">
      <c r="A288" s="39"/>
      <c r="B288" s="40"/>
      <c r="C288" s="41"/>
      <c r="D288" s="218" t="s">
        <v>138</v>
      </c>
      <c r="E288" s="41"/>
      <c r="F288" s="219" t="s">
        <v>385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138</v>
      </c>
      <c r="AU288" s="18" t="s">
        <v>83</v>
      </c>
    </row>
    <row r="289" s="2" customFormat="1">
      <c r="A289" s="39"/>
      <c r="B289" s="40"/>
      <c r="C289" s="41"/>
      <c r="D289" s="223" t="s">
        <v>140</v>
      </c>
      <c r="E289" s="41"/>
      <c r="F289" s="224" t="s">
        <v>387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140</v>
      </c>
      <c r="AU289" s="18" t="s">
        <v>83</v>
      </c>
    </row>
    <row r="290" s="13" customFormat="1">
      <c r="A290" s="13"/>
      <c r="B290" s="225"/>
      <c r="C290" s="226"/>
      <c r="D290" s="218" t="s">
        <v>142</v>
      </c>
      <c r="E290" s="227" t="s">
        <v>19</v>
      </c>
      <c r="F290" s="228" t="s">
        <v>388</v>
      </c>
      <c r="G290" s="226"/>
      <c r="H290" s="229">
        <v>10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129</v>
      </c>
    </row>
    <row r="291" s="15" customFormat="1">
      <c r="A291" s="15"/>
      <c r="B291" s="246"/>
      <c r="C291" s="247"/>
      <c r="D291" s="218" t="s">
        <v>142</v>
      </c>
      <c r="E291" s="248" t="s">
        <v>19</v>
      </c>
      <c r="F291" s="249" t="s">
        <v>145</v>
      </c>
      <c r="G291" s="247"/>
      <c r="H291" s="250">
        <v>10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6" t="s">
        <v>142</v>
      </c>
      <c r="AU291" s="256" t="s">
        <v>83</v>
      </c>
      <c r="AV291" s="15" t="s">
        <v>136</v>
      </c>
      <c r="AW291" s="15" t="s">
        <v>35</v>
      </c>
      <c r="AX291" s="15" t="s">
        <v>81</v>
      </c>
      <c r="AY291" s="256" t="s">
        <v>129</v>
      </c>
    </row>
    <row r="292" s="2" customFormat="1" ht="21.75" customHeight="1">
      <c r="A292" s="39"/>
      <c r="B292" s="40"/>
      <c r="C292" s="205" t="s">
        <v>389</v>
      </c>
      <c r="D292" s="205" t="s">
        <v>131</v>
      </c>
      <c r="E292" s="206" t="s">
        <v>390</v>
      </c>
      <c r="F292" s="207" t="s">
        <v>391</v>
      </c>
      <c r="G292" s="208" t="s">
        <v>204</v>
      </c>
      <c r="H292" s="209">
        <v>10</v>
      </c>
      <c r="I292" s="210"/>
      <c r="J292" s="211">
        <f>ROUND(I292*H292,2)</f>
        <v>0</v>
      </c>
      <c r="K292" s="207" t="s">
        <v>135</v>
      </c>
      <c r="L292" s="45"/>
      <c r="M292" s="212" t="s">
        <v>19</v>
      </c>
      <c r="N292" s="213" t="s">
        <v>44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378</v>
      </c>
      <c r="AT292" s="216" t="s">
        <v>131</v>
      </c>
      <c r="AU292" s="216" t="s">
        <v>83</v>
      </c>
      <c r="AY292" s="18" t="s">
        <v>129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81</v>
      </c>
      <c r="BK292" s="217">
        <f>ROUND(I292*H292,2)</f>
        <v>0</v>
      </c>
      <c r="BL292" s="18" t="s">
        <v>378</v>
      </c>
      <c r="BM292" s="216" t="s">
        <v>392</v>
      </c>
    </row>
    <row r="293" s="2" customFormat="1">
      <c r="A293" s="39"/>
      <c r="B293" s="40"/>
      <c r="C293" s="41"/>
      <c r="D293" s="218" t="s">
        <v>138</v>
      </c>
      <c r="E293" s="41"/>
      <c r="F293" s="219" t="s">
        <v>391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138</v>
      </c>
      <c r="AU293" s="18" t="s">
        <v>83</v>
      </c>
    </row>
    <row r="294" s="2" customFormat="1">
      <c r="A294" s="39"/>
      <c r="B294" s="40"/>
      <c r="C294" s="41"/>
      <c r="D294" s="223" t="s">
        <v>140</v>
      </c>
      <c r="E294" s="41"/>
      <c r="F294" s="224" t="s">
        <v>393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140</v>
      </c>
      <c r="AU294" s="18" t="s">
        <v>83</v>
      </c>
    </row>
    <row r="295" s="13" customFormat="1">
      <c r="A295" s="13"/>
      <c r="B295" s="225"/>
      <c r="C295" s="226"/>
      <c r="D295" s="218" t="s">
        <v>142</v>
      </c>
      <c r="E295" s="227" t="s">
        <v>19</v>
      </c>
      <c r="F295" s="228" t="s">
        <v>394</v>
      </c>
      <c r="G295" s="226"/>
      <c r="H295" s="229">
        <v>10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142</v>
      </c>
      <c r="AU295" s="235" t="s">
        <v>83</v>
      </c>
      <c r="AV295" s="13" t="s">
        <v>83</v>
      </c>
      <c r="AW295" s="13" t="s">
        <v>35</v>
      </c>
      <c r="AX295" s="13" t="s">
        <v>81</v>
      </c>
      <c r="AY295" s="235" t="s">
        <v>129</v>
      </c>
    </row>
    <row r="296" s="12" customFormat="1" ht="22.8" customHeight="1">
      <c r="A296" s="12"/>
      <c r="B296" s="189"/>
      <c r="C296" s="190"/>
      <c r="D296" s="191" t="s">
        <v>72</v>
      </c>
      <c r="E296" s="203" t="s">
        <v>395</v>
      </c>
      <c r="F296" s="203" t="s">
        <v>396</v>
      </c>
      <c r="G296" s="190"/>
      <c r="H296" s="190"/>
      <c r="I296" s="193"/>
      <c r="J296" s="204">
        <f>BK296</f>
        <v>0</v>
      </c>
      <c r="K296" s="190"/>
      <c r="L296" s="195"/>
      <c r="M296" s="196"/>
      <c r="N296" s="197"/>
      <c r="O296" s="197"/>
      <c r="P296" s="198">
        <f>SUM(P297:P301)</f>
        <v>0</v>
      </c>
      <c r="Q296" s="197"/>
      <c r="R296" s="198">
        <f>SUM(R297:R301)</f>
        <v>1.5602</v>
      </c>
      <c r="S296" s="197"/>
      <c r="T296" s="199">
        <f>SUM(T297:T301)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0" t="s">
        <v>151</v>
      </c>
      <c r="AT296" s="201" t="s">
        <v>72</v>
      </c>
      <c r="AU296" s="201" t="s">
        <v>81</v>
      </c>
      <c r="AY296" s="200" t="s">
        <v>129</v>
      </c>
      <c r="BK296" s="202">
        <f>SUM(BK297:BK301)</f>
        <v>0</v>
      </c>
    </row>
    <row r="297" s="2" customFormat="1" ht="16.5" customHeight="1">
      <c r="A297" s="39"/>
      <c r="B297" s="40"/>
      <c r="C297" s="205" t="s">
        <v>397</v>
      </c>
      <c r="D297" s="205" t="s">
        <v>131</v>
      </c>
      <c r="E297" s="206" t="s">
        <v>398</v>
      </c>
      <c r="F297" s="207" t="s">
        <v>399</v>
      </c>
      <c r="G297" s="208" t="s">
        <v>204</v>
      </c>
      <c r="H297" s="209">
        <v>2</v>
      </c>
      <c r="I297" s="210"/>
      <c r="J297" s="211">
        <f>ROUND(I297*H297,2)</f>
        <v>0</v>
      </c>
      <c r="K297" s="207" t="s">
        <v>135</v>
      </c>
      <c r="L297" s="45"/>
      <c r="M297" s="212" t="s">
        <v>19</v>
      </c>
      <c r="N297" s="213" t="s">
        <v>44</v>
      </c>
      <c r="O297" s="85"/>
      <c r="P297" s="214">
        <f>O297*H297</f>
        <v>0</v>
      </c>
      <c r="Q297" s="214">
        <v>0.78010000000000002</v>
      </c>
      <c r="R297" s="214">
        <f>Q297*H297</f>
        <v>1.5602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378</v>
      </c>
      <c r="AT297" s="216" t="s">
        <v>131</v>
      </c>
      <c r="AU297" s="216" t="s">
        <v>83</v>
      </c>
      <c r="AY297" s="18" t="s">
        <v>129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81</v>
      </c>
      <c r="BK297" s="217">
        <f>ROUND(I297*H297,2)</f>
        <v>0</v>
      </c>
      <c r="BL297" s="18" t="s">
        <v>378</v>
      </c>
      <c r="BM297" s="216" t="s">
        <v>400</v>
      </c>
    </row>
    <row r="298" s="2" customFormat="1">
      <c r="A298" s="39"/>
      <c r="B298" s="40"/>
      <c r="C298" s="41"/>
      <c r="D298" s="218" t="s">
        <v>138</v>
      </c>
      <c r="E298" s="41"/>
      <c r="F298" s="219" t="s">
        <v>399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138</v>
      </c>
      <c r="AU298" s="18" t="s">
        <v>83</v>
      </c>
    </row>
    <row r="299" s="2" customFormat="1">
      <c r="A299" s="39"/>
      <c r="B299" s="40"/>
      <c r="C299" s="41"/>
      <c r="D299" s="223" t="s">
        <v>140</v>
      </c>
      <c r="E299" s="41"/>
      <c r="F299" s="224" t="s">
        <v>401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140</v>
      </c>
      <c r="AU299" s="18" t="s">
        <v>83</v>
      </c>
    </row>
    <row r="300" s="13" customFormat="1">
      <c r="A300" s="13"/>
      <c r="B300" s="225"/>
      <c r="C300" s="226"/>
      <c r="D300" s="218" t="s">
        <v>142</v>
      </c>
      <c r="E300" s="227" t="s">
        <v>19</v>
      </c>
      <c r="F300" s="228" t="s">
        <v>402</v>
      </c>
      <c r="G300" s="226"/>
      <c r="H300" s="229">
        <v>2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142</v>
      </c>
      <c r="AU300" s="235" t="s">
        <v>83</v>
      </c>
      <c r="AV300" s="13" t="s">
        <v>83</v>
      </c>
      <c r="AW300" s="13" t="s">
        <v>35</v>
      </c>
      <c r="AX300" s="13" t="s">
        <v>73</v>
      </c>
      <c r="AY300" s="235" t="s">
        <v>129</v>
      </c>
    </row>
    <row r="301" s="15" customFormat="1">
      <c r="A301" s="15"/>
      <c r="B301" s="246"/>
      <c r="C301" s="247"/>
      <c r="D301" s="218" t="s">
        <v>142</v>
      </c>
      <c r="E301" s="248" t="s">
        <v>19</v>
      </c>
      <c r="F301" s="249" t="s">
        <v>145</v>
      </c>
      <c r="G301" s="247"/>
      <c r="H301" s="250">
        <v>2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142</v>
      </c>
      <c r="AU301" s="256" t="s">
        <v>83</v>
      </c>
      <c r="AV301" s="15" t="s">
        <v>136</v>
      </c>
      <c r="AW301" s="15" t="s">
        <v>35</v>
      </c>
      <c r="AX301" s="15" t="s">
        <v>81</v>
      </c>
      <c r="AY301" s="256" t="s">
        <v>129</v>
      </c>
    </row>
    <row r="302" s="12" customFormat="1" ht="22.8" customHeight="1">
      <c r="A302" s="12"/>
      <c r="B302" s="189"/>
      <c r="C302" s="190"/>
      <c r="D302" s="191" t="s">
        <v>72</v>
      </c>
      <c r="E302" s="203" t="s">
        <v>403</v>
      </c>
      <c r="F302" s="203" t="s">
        <v>404</v>
      </c>
      <c r="G302" s="190"/>
      <c r="H302" s="190"/>
      <c r="I302" s="193"/>
      <c r="J302" s="204">
        <f>BK302</f>
        <v>0</v>
      </c>
      <c r="K302" s="190"/>
      <c r="L302" s="195"/>
      <c r="M302" s="196"/>
      <c r="N302" s="197"/>
      <c r="O302" s="197"/>
      <c r="P302" s="198">
        <f>SUM(P303:P307)</f>
        <v>0</v>
      </c>
      <c r="Q302" s="197"/>
      <c r="R302" s="198">
        <f>SUM(R303:R307)</f>
        <v>0.00027999999999999998</v>
      </c>
      <c r="S302" s="197"/>
      <c r="T302" s="199">
        <f>SUM(T303:T307)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0" t="s">
        <v>151</v>
      </c>
      <c r="AT302" s="201" t="s">
        <v>72</v>
      </c>
      <c r="AU302" s="201" t="s">
        <v>81</v>
      </c>
      <c r="AY302" s="200" t="s">
        <v>129</v>
      </c>
      <c r="BK302" s="202">
        <f>SUM(BK303:BK307)</f>
        <v>0</v>
      </c>
    </row>
    <row r="303" s="2" customFormat="1" ht="24.15" customHeight="1">
      <c r="A303" s="39"/>
      <c r="B303" s="40"/>
      <c r="C303" s="205" t="s">
        <v>405</v>
      </c>
      <c r="D303" s="205" t="s">
        <v>131</v>
      </c>
      <c r="E303" s="206" t="s">
        <v>406</v>
      </c>
      <c r="F303" s="207" t="s">
        <v>407</v>
      </c>
      <c r="G303" s="208" t="s">
        <v>408</v>
      </c>
      <c r="H303" s="209">
        <v>2</v>
      </c>
      <c r="I303" s="210"/>
      <c r="J303" s="211">
        <f>ROUND(I303*H303,2)</f>
        <v>0</v>
      </c>
      <c r="K303" s="207" t="s">
        <v>135</v>
      </c>
      <c r="L303" s="45"/>
      <c r="M303" s="212" t="s">
        <v>19</v>
      </c>
      <c r="N303" s="213" t="s">
        <v>44</v>
      </c>
      <c r="O303" s="85"/>
      <c r="P303" s="214">
        <f>O303*H303</f>
        <v>0</v>
      </c>
      <c r="Q303" s="214">
        <v>0.00013999999999999999</v>
      </c>
      <c r="R303" s="214">
        <f>Q303*H303</f>
        <v>0.00027999999999999998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378</v>
      </c>
      <c r="AT303" s="216" t="s">
        <v>131</v>
      </c>
      <c r="AU303" s="216" t="s">
        <v>83</v>
      </c>
      <c r="AY303" s="18" t="s">
        <v>129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81</v>
      </c>
      <c r="BK303" s="217">
        <f>ROUND(I303*H303,2)</f>
        <v>0</v>
      </c>
      <c r="BL303" s="18" t="s">
        <v>378</v>
      </c>
      <c r="BM303" s="216" t="s">
        <v>409</v>
      </c>
    </row>
    <row r="304" s="2" customFormat="1">
      <c r="A304" s="39"/>
      <c r="B304" s="40"/>
      <c r="C304" s="41"/>
      <c r="D304" s="218" t="s">
        <v>138</v>
      </c>
      <c r="E304" s="41"/>
      <c r="F304" s="219" t="s">
        <v>410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138</v>
      </c>
      <c r="AU304" s="18" t="s">
        <v>83</v>
      </c>
    </row>
    <row r="305" s="2" customFormat="1">
      <c r="A305" s="39"/>
      <c r="B305" s="40"/>
      <c r="C305" s="41"/>
      <c r="D305" s="223" t="s">
        <v>140</v>
      </c>
      <c r="E305" s="41"/>
      <c r="F305" s="224" t="s">
        <v>411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140</v>
      </c>
      <c r="AU305" s="18" t="s">
        <v>83</v>
      </c>
    </row>
    <row r="306" s="13" customFormat="1">
      <c r="A306" s="13"/>
      <c r="B306" s="225"/>
      <c r="C306" s="226"/>
      <c r="D306" s="218" t="s">
        <v>142</v>
      </c>
      <c r="E306" s="227" t="s">
        <v>19</v>
      </c>
      <c r="F306" s="228" t="s">
        <v>412</v>
      </c>
      <c r="G306" s="226"/>
      <c r="H306" s="229">
        <v>2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142</v>
      </c>
      <c r="AU306" s="235" t="s">
        <v>83</v>
      </c>
      <c r="AV306" s="13" t="s">
        <v>83</v>
      </c>
      <c r="AW306" s="13" t="s">
        <v>35</v>
      </c>
      <c r="AX306" s="13" t="s">
        <v>73</v>
      </c>
      <c r="AY306" s="235" t="s">
        <v>129</v>
      </c>
    </row>
    <row r="307" s="15" customFormat="1">
      <c r="A307" s="15"/>
      <c r="B307" s="246"/>
      <c r="C307" s="247"/>
      <c r="D307" s="218" t="s">
        <v>142</v>
      </c>
      <c r="E307" s="248" t="s">
        <v>19</v>
      </c>
      <c r="F307" s="249" t="s">
        <v>145</v>
      </c>
      <c r="G307" s="247"/>
      <c r="H307" s="250">
        <v>2</v>
      </c>
      <c r="I307" s="251"/>
      <c r="J307" s="247"/>
      <c r="K307" s="247"/>
      <c r="L307" s="252"/>
      <c r="M307" s="257"/>
      <c r="N307" s="258"/>
      <c r="O307" s="258"/>
      <c r="P307" s="258"/>
      <c r="Q307" s="258"/>
      <c r="R307" s="258"/>
      <c r="S307" s="258"/>
      <c r="T307" s="25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142</v>
      </c>
      <c r="AU307" s="256" t="s">
        <v>83</v>
      </c>
      <c r="AV307" s="15" t="s">
        <v>136</v>
      </c>
      <c r="AW307" s="15" t="s">
        <v>35</v>
      </c>
      <c r="AX307" s="15" t="s">
        <v>81</v>
      </c>
      <c r="AY307" s="256" t="s">
        <v>129</v>
      </c>
    </row>
    <row r="308" s="2" customFormat="1" ht="6.96" customHeight="1">
      <c r="A308" s="39"/>
      <c r="B308" s="60"/>
      <c r="C308" s="61"/>
      <c r="D308" s="61"/>
      <c r="E308" s="61"/>
      <c r="F308" s="61"/>
      <c r="G308" s="61"/>
      <c r="H308" s="61"/>
      <c r="I308" s="61"/>
      <c r="J308" s="61"/>
      <c r="K308" s="61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TGFBPkgCm8cdwA+vpEBW7ovj5a0u+20SBv4J05LU4v6HobAmx1Jc646N58y0KPctJmCOdFW5WrDICO0lmjvZtw==" hashValue="Bq05RsKrhi81RQ9EvR7cduXjb6Kqq8M59sAf3sXna/aI3OB1ufMnhN5x+Vb2nhon+x/rM1l82ICKaFGmP2zBAQ==" algorithmName="SHA-512" password="CC35"/>
  <autoFilter ref="C86:K30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13107223"/>
    <hyperlink ref="F98" r:id="rId2" display="https://podminky.urs.cz/item/CS_URS_2021_02/113107225"/>
    <hyperlink ref="F103" r:id="rId3" display="https://podminky.urs.cz/item/CS_URS_2021_02/131151100"/>
    <hyperlink ref="F110" r:id="rId4" display="https://podminky.urs.cz/item/CS_URS_2021_02/139951121"/>
    <hyperlink ref="F118" r:id="rId5" display="https://podminky.urs.cz/item/CS_URS_2021_02/162751117"/>
    <hyperlink ref="F125" r:id="rId6" display="https://podminky.urs.cz/item/CS_URS_2021_02/162751117.1"/>
    <hyperlink ref="F131" r:id="rId7" display="https://podminky.urs.cz/item/CS_URS_2021_02/162751119"/>
    <hyperlink ref="F138" r:id="rId8" display="https://podminky.urs.cz/item/CS_URS_2021_02/162751119.1"/>
    <hyperlink ref="F145" r:id="rId9" display="https://podminky.urs.cz/item/CS_URS_2021_02/966006132"/>
    <hyperlink ref="F150" r:id="rId10" display="https://podminky.urs.cz/item/CS_URS_2021_02/966006211"/>
    <hyperlink ref="F155" r:id="rId11" display="https://podminky.urs.cz/item/CS_URS_2021_02/966006221"/>
    <hyperlink ref="F160" r:id="rId12" display="https://podminky.urs.cz/item/CS_URS_2021_02/966049831"/>
    <hyperlink ref="F165" r:id="rId13" display="https://podminky.urs.cz/item/CS_URS_2021_02/966052121"/>
    <hyperlink ref="F170" r:id="rId14" display="https://podminky.urs.cz/item/CS_URS_2021_02/981011416"/>
    <hyperlink ref="F175" r:id="rId15" display="https://podminky.urs.cz/item/CS_URS_2021_02/981332111"/>
    <hyperlink ref="F185" r:id="rId16" display="https://podminky.urs.cz/item/CS_URS_2021_02/997006002"/>
    <hyperlink ref="F191" r:id="rId17" display="https://podminky.urs.cz/item/CS_URS_2021_02/997006511"/>
    <hyperlink ref="F198" r:id="rId18" display="https://podminky.urs.cz/item/CS_URS_2021_02/997006512"/>
    <hyperlink ref="F203" r:id="rId19" display="https://podminky.urs.cz/item/CS_URS_2021_02/997006519"/>
    <hyperlink ref="F209" r:id="rId20" display="https://podminky.urs.cz/item/CS_URS_2021_02/997006551"/>
    <hyperlink ref="F212" r:id="rId21" display="https://podminky.urs.cz/item/CS_URS_2021_02/997013631"/>
    <hyperlink ref="F218" r:id="rId22" display="https://podminky.urs.cz/item/CS_URS_2021_02/997013847"/>
    <hyperlink ref="F224" r:id="rId23" display="https://podminky.urs.cz/item/CS_URS_2021_02/997013861"/>
    <hyperlink ref="F230" r:id="rId24" display="https://podminky.urs.cz/item/CS_URS_2021_02/997221561"/>
    <hyperlink ref="F239" r:id="rId25" display="https://podminky.urs.cz/item/CS_URS_2021_02/997221569"/>
    <hyperlink ref="F245" r:id="rId26" display="https://podminky.urs.cz/item/CS_URS_2021_02/997221611"/>
    <hyperlink ref="F251" r:id="rId27" display="https://podminky.urs.cz/item/CS_URS_2021_02/997221612"/>
    <hyperlink ref="F262" r:id="rId28" display="https://podminky.urs.cz/item/CS_URS_2021_02/997221862"/>
    <hyperlink ref="F268" r:id="rId29" display="https://podminky.urs.cz/item/CS_URS_2021_02/997221873"/>
    <hyperlink ref="F275" r:id="rId30" display="https://podminky.urs.cz/item/CS_URS_2021_02/997221875"/>
    <hyperlink ref="F284" r:id="rId31" display="https://podminky.urs.cz/item/CS_URS_2021_02/218204011"/>
    <hyperlink ref="F289" r:id="rId32" display="https://podminky.urs.cz/item/CS_URS_2021_02/218204125"/>
    <hyperlink ref="F294" r:id="rId33" display="https://podminky.urs.cz/item/CS_URS_2021_02/218204202"/>
    <hyperlink ref="F299" r:id="rId34" display="https://podminky.urs.cz/item/CS_URS_2021_02/2208602059"/>
    <hyperlink ref="F305" r:id="rId35" display="https://podminky.urs.cz/item/CS_URS_2021_02/23008203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ROUND((SUM(BE81:BE119)),  2)</f>
        <v>0</v>
      </c>
      <c r="G33" s="39"/>
      <c r="H33" s="39"/>
      <c r="I33" s="149">
        <v>0.20999999999999999</v>
      </c>
      <c r="J33" s="148">
        <f>ROUND(((SUM(BE81:BE119))*I33),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ROUND((SUM(BF81:BF119)),  2)</f>
        <v>0</v>
      </c>
      <c r="G34" s="39"/>
      <c r="H34" s="39"/>
      <c r="I34" s="149">
        <v>0.14999999999999999</v>
      </c>
      <c r="J34" s="148">
        <f>ROUND(((SUM(BF81:BF119))*I34),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002 - PŘÍPRAVA STAVENIŠTĚ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002 - PŘÍPRAVA STAVENIŠTĚ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7.4727700000000006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7.4727700000000006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SUM(P84:P119)</f>
        <v>0</v>
      </c>
      <c r="Q83" s="197"/>
      <c r="R83" s="198">
        <f>SUM(R84:R119)</f>
        <v>7.4727700000000006</v>
      </c>
      <c r="S83" s="197"/>
      <c r="T83" s="199">
        <f>SUM(T84:T119)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SUM(BK84:BK119)</f>
        <v>0</v>
      </c>
    </row>
    <row r="84" s="2" customFormat="1" ht="24.15" customHeight="1">
      <c r="A84" s="39"/>
      <c r="B84" s="40"/>
      <c r="C84" s="205" t="s">
        <v>81</v>
      </c>
      <c r="D84" s="205" t="s">
        <v>131</v>
      </c>
      <c r="E84" s="206" t="s">
        <v>414</v>
      </c>
      <c r="F84" s="207" t="s">
        <v>415</v>
      </c>
      <c r="G84" s="208" t="s">
        <v>134</v>
      </c>
      <c r="H84" s="209">
        <v>16330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416</v>
      </c>
    </row>
    <row r="85" s="2" customFormat="1">
      <c r="A85" s="39"/>
      <c r="B85" s="40"/>
      <c r="C85" s="41"/>
      <c r="D85" s="218" t="s">
        <v>138</v>
      </c>
      <c r="E85" s="41"/>
      <c r="F85" s="219" t="s">
        <v>417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418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3" customFormat="1">
      <c r="A87" s="13"/>
      <c r="B87" s="225"/>
      <c r="C87" s="226"/>
      <c r="D87" s="218" t="s">
        <v>142</v>
      </c>
      <c r="E87" s="227" t="s">
        <v>19</v>
      </c>
      <c r="F87" s="228" t="s">
        <v>419</v>
      </c>
      <c r="G87" s="226"/>
      <c r="H87" s="229">
        <v>16330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142</v>
      </c>
      <c r="AU87" s="235" t="s">
        <v>83</v>
      </c>
      <c r="AV87" s="13" t="s">
        <v>83</v>
      </c>
      <c r="AW87" s="13" t="s">
        <v>35</v>
      </c>
      <c r="AX87" s="13" t="s">
        <v>73</v>
      </c>
      <c r="AY87" s="235" t="s">
        <v>129</v>
      </c>
    </row>
    <row r="88" s="15" customFormat="1">
      <c r="A88" s="15"/>
      <c r="B88" s="246"/>
      <c r="C88" s="247"/>
      <c r="D88" s="218" t="s">
        <v>142</v>
      </c>
      <c r="E88" s="248" t="s">
        <v>19</v>
      </c>
      <c r="F88" s="249" t="s">
        <v>145</v>
      </c>
      <c r="G88" s="247"/>
      <c r="H88" s="250">
        <v>16330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6" t="s">
        <v>142</v>
      </c>
      <c r="AU88" s="256" t="s">
        <v>83</v>
      </c>
      <c r="AV88" s="15" t="s">
        <v>136</v>
      </c>
      <c r="AW88" s="15" t="s">
        <v>35</v>
      </c>
      <c r="AX88" s="15" t="s">
        <v>81</v>
      </c>
      <c r="AY88" s="256" t="s">
        <v>129</v>
      </c>
    </row>
    <row r="89" s="2" customFormat="1" ht="16.5" customHeight="1">
      <c r="A89" s="39"/>
      <c r="B89" s="40"/>
      <c r="C89" s="205" t="s">
        <v>83</v>
      </c>
      <c r="D89" s="205" t="s">
        <v>131</v>
      </c>
      <c r="E89" s="206" t="s">
        <v>420</v>
      </c>
      <c r="F89" s="207" t="s">
        <v>421</v>
      </c>
      <c r="G89" s="208" t="s">
        <v>154</v>
      </c>
      <c r="H89" s="209">
        <v>3266</v>
      </c>
      <c r="I89" s="210"/>
      <c r="J89" s="211">
        <f>ROUND(I89*H89,2)</f>
        <v>0</v>
      </c>
      <c r="K89" s="207" t="s">
        <v>135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136</v>
      </c>
      <c r="AT89" s="216" t="s">
        <v>131</v>
      </c>
      <c r="AU89" s="216" t="s">
        <v>83</v>
      </c>
      <c r="AY89" s="18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136</v>
      </c>
      <c r="BM89" s="216" t="s">
        <v>422</v>
      </c>
    </row>
    <row r="90" s="2" customFormat="1">
      <c r="A90" s="39"/>
      <c r="B90" s="40"/>
      <c r="C90" s="41"/>
      <c r="D90" s="218" t="s">
        <v>138</v>
      </c>
      <c r="E90" s="41"/>
      <c r="F90" s="219" t="s">
        <v>421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83</v>
      </c>
    </row>
    <row r="91" s="2" customFormat="1">
      <c r="A91" s="39"/>
      <c r="B91" s="40"/>
      <c r="C91" s="41"/>
      <c r="D91" s="223" t="s">
        <v>140</v>
      </c>
      <c r="E91" s="41"/>
      <c r="F91" s="224" t="s">
        <v>423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83</v>
      </c>
    </row>
    <row r="92" s="14" customFormat="1">
      <c r="A92" s="14"/>
      <c r="B92" s="236"/>
      <c r="C92" s="237"/>
      <c r="D92" s="218" t="s">
        <v>142</v>
      </c>
      <c r="E92" s="238" t="s">
        <v>19</v>
      </c>
      <c r="F92" s="239" t="s">
        <v>424</v>
      </c>
      <c r="G92" s="237"/>
      <c r="H92" s="238" t="s">
        <v>19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142</v>
      </c>
      <c r="AU92" s="245" t="s">
        <v>83</v>
      </c>
      <c r="AV92" s="14" t="s">
        <v>81</v>
      </c>
      <c r="AW92" s="14" t="s">
        <v>35</v>
      </c>
      <c r="AX92" s="14" t="s">
        <v>73</v>
      </c>
      <c r="AY92" s="24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425</v>
      </c>
      <c r="G93" s="226"/>
      <c r="H93" s="229">
        <v>3266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5" customFormat="1">
      <c r="A94" s="15"/>
      <c r="B94" s="246"/>
      <c r="C94" s="247"/>
      <c r="D94" s="218" t="s">
        <v>142</v>
      </c>
      <c r="E94" s="248" t="s">
        <v>19</v>
      </c>
      <c r="F94" s="249" t="s">
        <v>145</v>
      </c>
      <c r="G94" s="247"/>
      <c r="H94" s="250">
        <v>3266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142</v>
      </c>
      <c r="AU94" s="256" t="s">
        <v>83</v>
      </c>
      <c r="AV94" s="15" t="s">
        <v>136</v>
      </c>
      <c r="AW94" s="15" t="s">
        <v>35</v>
      </c>
      <c r="AX94" s="15" t="s">
        <v>81</v>
      </c>
      <c r="AY94" s="256" t="s">
        <v>129</v>
      </c>
    </row>
    <row r="95" s="2" customFormat="1" ht="24.15" customHeight="1">
      <c r="A95" s="39"/>
      <c r="B95" s="40"/>
      <c r="C95" s="205" t="s">
        <v>151</v>
      </c>
      <c r="D95" s="205" t="s">
        <v>131</v>
      </c>
      <c r="E95" s="206" t="s">
        <v>426</v>
      </c>
      <c r="F95" s="207" t="s">
        <v>427</v>
      </c>
      <c r="G95" s="208" t="s">
        <v>428</v>
      </c>
      <c r="H95" s="209">
        <v>123</v>
      </c>
      <c r="I95" s="210"/>
      <c r="J95" s="211">
        <f>ROUND(I95*H95,2)</f>
        <v>0</v>
      </c>
      <c r="K95" s="207" t="s">
        <v>135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0.01125</v>
      </c>
      <c r="R95" s="214">
        <f>Q95*H95</f>
        <v>1.38375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131</v>
      </c>
      <c r="AU95" s="216" t="s">
        <v>83</v>
      </c>
      <c r="AY95" s="18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136</v>
      </c>
      <c r="BM95" s="216" t="s">
        <v>429</v>
      </c>
    </row>
    <row r="96" s="2" customFormat="1">
      <c r="A96" s="39"/>
      <c r="B96" s="40"/>
      <c r="C96" s="41"/>
      <c r="D96" s="218" t="s">
        <v>138</v>
      </c>
      <c r="E96" s="41"/>
      <c r="F96" s="219" t="s">
        <v>430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83</v>
      </c>
    </row>
    <row r="97" s="2" customFormat="1">
      <c r="A97" s="39"/>
      <c r="B97" s="40"/>
      <c r="C97" s="41"/>
      <c r="D97" s="223" t="s">
        <v>140</v>
      </c>
      <c r="E97" s="41"/>
      <c r="F97" s="224" t="s">
        <v>431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83</v>
      </c>
    </row>
    <row r="98" s="13" customFormat="1">
      <c r="A98" s="13"/>
      <c r="B98" s="225"/>
      <c r="C98" s="226"/>
      <c r="D98" s="218" t="s">
        <v>142</v>
      </c>
      <c r="E98" s="227" t="s">
        <v>19</v>
      </c>
      <c r="F98" s="228" t="s">
        <v>432</v>
      </c>
      <c r="G98" s="226"/>
      <c r="H98" s="229">
        <v>123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129</v>
      </c>
    </row>
    <row r="99" s="15" customFormat="1">
      <c r="A99" s="15"/>
      <c r="B99" s="246"/>
      <c r="C99" s="247"/>
      <c r="D99" s="218" t="s">
        <v>142</v>
      </c>
      <c r="E99" s="248" t="s">
        <v>19</v>
      </c>
      <c r="F99" s="249" t="s">
        <v>145</v>
      </c>
      <c r="G99" s="247"/>
      <c r="H99" s="250">
        <v>123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142</v>
      </c>
      <c r="AU99" s="256" t="s">
        <v>83</v>
      </c>
      <c r="AV99" s="15" t="s">
        <v>136</v>
      </c>
      <c r="AW99" s="15" t="s">
        <v>35</v>
      </c>
      <c r="AX99" s="15" t="s">
        <v>81</v>
      </c>
      <c r="AY99" s="256" t="s">
        <v>129</v>
      </c>
    </row>
    <row r="100" s="2" customFormat="1" ht="33" customHeight="1">
      <c r="A100" s="39"/>
      <c r="B100" s="40"/>
      <c r="C100" s="205" t="s">
        <v>136</v>
      </c>
      <c r="D100" s="205" t="s">
        <v>131</v>
      </c>
      <c r="E100" s="206" t="s">
        <v>433</v>
      </c>
      <c r="F100" s="207" t="s">
        <v>434</v>
      </c>
      <c r="G100" s="208" t="s">
        <v>428</v>
      </c>
      <c r="H100" s="209">
        <v>123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131</v>
      </c>
      <c r="AU100" s="216" t="s">
        <v>83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136</v>
      </c>
      <c r="BM100" s="216" t="s">
        <v>435</v>
      </c>
    </row>
    <row r="101" s="2" customFormat="1">
      <c r="A101" s="39"/>
      <c r="B101" s="40"/>
      <c r="C101" s="41"/>
      <c r="D101" s="218" t="s">
        <v>138</v>
      </c>
      <c r="E101" s="41"/>
      <c r="F101" s="219" t="s">
        <v>436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83</v>
      </c>
    </row>
    <row r="102" s="2" customFormat="1">
      <c r="A102" s="39"/>
      <c r="B102" s="40"/>
      <c r="C102" s="41"/>
      <c r="D102" s="223" t="s">
        <v>140</v>
      </c>
      <c r="E102" s="41"/>
      <c r="F102" s="224" t="s">
        <v>437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83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432</v>
      </c>
      <c r="G103" s="226"/>
      <c r="H103" s="229">
        <v>123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5" customFormat="1">
      <c r="A104" s="15"/>
      <c r="B104" s="246"/>
      <c r="C104" s="247"/>
      <c r="D104" s="218" t="s">
        <v>142</v>
      </c>
      <c r="E104" s="248" t="s">
        <v>19</v>
      </c>
      <c r="F104" s="249" t="s">
        <v>145</v>
      </c>
      <c r="G104" s="247"/>
      <c r="H104" s="250">
        <v>123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142</v>
      </c>
      <c r="AU104" s="256" t="s">
        <v>83</v>
      </c>
      <c r="AV104" s="15" t="s">
        <v>136</v>
      </c>
      <c r="AW104" s="15" t="s">
        <v>35</v>
      </c>
      <c r="AX104" s="15" t="s">
        <v>81</v>
      </c>
      <c r="AY104" s="256" t="s">
        <v>129</v>
      </c>
    </row>
    <row r="105" s="2" customFormat="1" ht="24.15" customHeight="1">
      <c r="A105" s="39"/>
      <c r="B105" s="40"/>
      <c r="C105" s="205" t="s">
        <v>170</v>
      </c>
      <c r="D105" s="205" t="s">
        <v>131</v>
      </c>
      <c r="E105" s="206" t="s">
        <v>438</v>
      </c>
      <c r="F105" s="207" t="s">
        <v>439</v>
      </c>
      <c r="G105" s="208" t="s">
        <v>204</v>
      </c>
      <c r="H105" s="209">
        <v>74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0.021350000000000001</v>
      </c>
      <c r="R105" s="214">
        <f>Q105*H105</f>
        <v>1.5799000000000001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131</v>
      </c>
      <c r="AU105" s="216" t="s">
        <v>83</v>
      </c>
      <c r="AY105" s="18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136</v>
      </c>
      <c r="BM105" s="216" t="s">
        <v>440</v>
      </c>
    </row>
    <row r="106" s="2" customFormat="1">
      <c r="A106" s="39"/>
      <c r="B106" s="40"/>
      <c r="C106" s="41"/>
      <c r="D106" s="218" t="s">
        <v>138</v>
      </c>
      <c r="E106" s="41"/>
      <c r="F106" s="219" t="s">
        <v>441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83</v>
      </c>
    </row>
    <row r="107" s="2" customFormat="1">
      <c r="A107" s="39"/>
      <c r="B107" s="40"/>
      <c r="C107" s="41"/>
      <c r="D107" s="223" t="s">
        <v>140</v>
      </c>
      <c r="E107" s="41"/>
      <c r="F107" s="224" t="s">
        <v>442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83</v>
      </c>
    </row>
    <row r="108" s="13" customFormat="1">
      <c r="A108" s="13"/>
      <c r="B108" s="225"/>
      <c r="C108" s="226"/>
      <c r="D108" s="218" t="s">
        <v>142</v>
      </c>
      <c r="E108" s="227" t="s">
        <v>19</v>
      </c>
      <c r="F108" s="228" t="s">
        <v>443</v>
      </c>
      <c r="G108" s="226"/>
      <c r="H108" s="229">
        <v>74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83</v>
      </c>
      <c r="AV108" s="13" t="s">
        <v>83</v>
      </c>
      <c r="AW108" s="13" t="s">
        <v>35</v>
      </c>
      <c r="AX108" s="13" t="s">
        <v>73</v>
      </c>
      <c r="AY108" s="235" t="s">
        <v>129</v>
      </c>
    </row>
    <row r="109" s="15" customFormat="1">
      <c r="A109" s="15"/>
      <c r="B109" s="246"/>
      <c r="C109" s="247"/>
      <c r="D109" s="218" t="s">
        <v>142</v>
      </c>
      <c r="E109" s="248" t="s">
        <v>19</v>
      </c>
      <c r="F109" s="249" t="s">
        <v>145</v>
      </c>
      <c r="G109" s="247"/>
      <c r="H109" s="250">
        <v>74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142</v>
      </c>
      <c r="AU109" s="256" t="s">
        <v>83</v>
      </c>
      <c r="AV109" s="15" t="s">
        <v>136</v>
      </c>
      <c r="AW109" s="15" t="s">
        <v>35</v>
      </c>
      <c r="AX109" s="15" t="s">
        <v>81</v>
      </c>
      <c r="AY109" s="256" t="s">
        <v>129</v>
      </c>
    </row>
    <row r="110" s="2" customFormat="1" ht="16.5" customHeight="1">
      <c r="A110" s="39"/>
      <c r="B110" s="40"/>
      <c r="C110" s="205" t="s">
        <v>179</v>
      </c>
      <c r="D110" s="205" t="s">
        <v>131</v>
      </c>
      <c r="E110" s="206" t="s">
        <v>444</v>
      </c>
      <c r="F110" s="207" t="s">
        <v>445</v>
      </c>
      <c r="G110" s="208" t="s">
        <v>134</v>
      </c>
      <c r="H110" s="209">
        <v>200</v>
      </c>
      <c r="I110" s="210"/>
      <c r="J110" s="211">
        <f>ROUND(I110*H110,2)</f>
        <v>0</v>
      </c>
      <c r="K110" s="207" t="s">
        <v>135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0.021350000000000001</v>
      </c>
      <c r="R110" s="214">
        <f>Q110*H110</f>
        <v>4.2700000000000005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131</v>
      </c>
      <c r="AU110" s="216" t="s">
        <v>83</v>
      </c>
      <c r="AY110" s="18" t="s">
        <v>129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136</v>
      </c>
      <c r="BM110" s="216" t="s">
        <v>446</v>
      </c>
    </row>
    <row r="111" s="2" customFormat="1">
      <c r="A111" s="39"/>
      <c r="B111" s="40"/>
      <c r="C111" s="41"/>
      <c r="D111" s="218" t="s">
        <v>138</v>
      </c>
      <c r="E111" s="41"/>
      <c r="F111" s="219" t="s">
        <v>445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138</v>
      </c>
      <c r="AU111" s="18" t="s">
        <v>83</v>
      </c>
    </row>
    <row r="112" s="2" customFormat="1">
      <c r="A112" s="39"/>
      <c r="B112" s="40"/>
      <c r="C112" s="41"/>
      <c r="D112" s="223" t="s">
        <v>140</v>
      </c>
      <c r="E112" s="41"/>
      <c r="F112" s="224" t="s">
        <v>447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83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448</v>
      </c>
      <c r="G113" s="226"/>
      <c r="H113" s="229">
        <v>200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5" customFormat="1">
      <c r="A114" s="15"/>
      <c r="B114" s="246"/>
      <c r="C114" s="247"/>
      <c r="D114" s="218" t="s">
        <v>142</v>
      </c>
      <c r="E114" s="248" t="s">
        <v>19</v>
      </c>
      <c r="F114" s="249" t="s">
        <v>145</v>
      </c>
      <c r="G114" s="247"/>
      <c r="H114" s="250">
        <v>200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142</v>
      </c>
      <c r="AU114" s="256" t="s">
        <v>83</v>
      </c>
      <c r="AV114" s="15" t="s">
        <v>136</v>
      </c>
      <c r="AW114" s="15" t="s">
        <v>35</v>
      </c>
      <c r="AX114" s="15" t="s">
        <v>81</v>
      </c>
      <c r="AY114" s="256" t="s">
        <v>129</v>
      </c>
    </row>
    <row r="115" s="2" customFormat="1" ht="24.15" customHeight="1">
      <c r="A115" s="39"/>
      <c r="B115" s="40"/>
      <c r="C115" s="205" t="s">
        <v>185</v>
      </c>
      <c r="D115" s="205" t="s">
        <v>131</v>
      </c>
      <c r="E115" s="206" t="s">
        <v>449</v>
      </c>
      <c r="F115" s="207" t="s">
        <v>450</v>
      </c>
      <c r="G115" s="208" t="s">
        <v>204</v>
      </c>
      <c r="H115" s="209">
        <v>8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0.02989</v>
      </c>
      <c r="R115" s="214">
        <f>Q115*H115</f>
        <v>0.23912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83</v>
      </c>
      <c r="AY115" s="18" t="s">
        <v>129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136</v>
      </c>
      <c r="BM115" s="216" t="s">
        <v>451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452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83</v>
      </c>
    </row>
    <row r="117" s="2" customFormat="1">
      <c r="A117" s="39"/>
      <c r="B117" s="40"/>
      <c r="C117" s="41"/>
      <c r="D117" s="223" t="s">
        <v>140</v>
      </c>
      <c r="E117" s="41"/>
      <c r="F117" s="224" t="s">
        <v>453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83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194</v>
      </c>
      <c r="G118" s="226"/>
      <c r="H118" s="229">
        <v>8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8</v>
      </c>
      <c r="I119" s="251"/>
      <c r="J119" s="247"/>
      <c r="K119" s="247"/>
      <c r="L119" s="252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mXRDnEP+NJyCCmTlxUEeo4OxBWBUNWoS3NxwwqFV2gV3MG9BvTq/L89IVU4o54z7MYVgcrHbE1kyWP5DREJ6Dg==" hashValue="cH9NdadYOuQ9g7JBqXEcpweNCLTsRfhDgrYB5FkPCGV8IDQff4kJdAZ496J3WoZCBaFHxujYqlDfSyb4NQLH0A==" algorithmName="SHA-512" password="CC35"/>
  <autoFilter ref="C80:K11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1151123"/>
    <hyperlink ref="F91" r:id="rId2" display="https://podminky.urs.cz/item/CS_URS_2021_02/181305111"/>
    <hyperlink ref="F97" r:id="rId3" display="https://podminky.urs.cz/item/CS_URS_2021_02/184813211"/>
    <hyperlink ref="F102" r:id="rId4" display="https://podminky.urs.cz/item/CS_URS_2021_02/184813251"/>
    <hyperlink ref="F107" r:id="rId5" display="https://podminky.urs.cz/item/CS_URS_2021_02/184818232"/>
    <hyperlink ref="F112" r:id="rId6" display="https://podminky.urs.cz/item/CS_URS_2021_02/184818232r"/>
    <hyperlink ref="F117" r:id="rId7" display="https://podminky.urs.cz/item/CS_URS_2021_02/184818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454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ROUND((SUM(BE90:BE900)),  2)</f>
        <v>0</v>
      </c>
      <c r="G33" s="39"/>
      <c r="H33" s="39"/>
      <c r="I33" s="149">
        <v>0.20999999999999999</v>
      </c>
      <c r="J33" s="148">
        <f>ROUND(((SUM(BE90:BE900))*I33),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ROUND((SUM(BF90:BF900)),  2)</f>
        <v>0</v>
      </c>
      <c r="G34" s="39"/>
      <c r="H34" s="39"/>
      <c r="I34" s="149">
        <v>0.14999999999999999</v>
      </c>
      <c r="J34" s="148">
        <f>ROUND(((SUM(BF90:BF900))*I34),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ROUND((SUM(BG90:BG900)),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ROUND((SUM(BH90:BH900)),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ROUND((SUM(BI90:BI900)),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POZEMNÍ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455</v>
      </c>
      <c r="E62" s="175"/>
      <c r="F62" s="175"/>
      <c r="G62" s="175"/>
      <c r="H62" s="175"/>
      <c r="I62" s="175"/>
      <c r="J62" s="176">
        <f>J260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456</v>
      </c>
      <c r="E63" s="175"/>
      <c r="F63" s="175"/>
      <c r="G63" s="175"/>
      <c r="H63" s="175"/>
      <c r="I63" s="175"/>
      <c r="J63" s="176">
        <f>J326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457</v>
      </c>
      <c r="E64" s="175"/>
      <c r="F64" s="175"/>
      <c r="G64" s="175"/>
      <c r="H64" s="175"/>
      <c r="I64" s="175"/>
      <c r="J64" s="176">
        <f>J340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458</v>
      </c>
      <c r="E65" s="175"/>
      <c r="F65" s="175"/>
      <c r="G65" s="175"/>
      <c r="H65" s="175"/>
      <c r="I65" s="175"/>
      <c r="J65" s="176">
        <f>J369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459</v>
      </c>
      <c r="E66" s="175"/>
      <c r="F66" s="175"/>
      <c r="G66" s="175"/>
      <c r="H66" s="175"/>
      <c r="I66" s="175"/>
      <c r="J66" s="176">
        <f>J588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J640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109</v>
      </c>
      <c r="E68" s="175"/>
      <c r="F68" s="175"/>
      <c r="G68" s="175"/>
      <c r="H68" s="175"/>
      <c r="I68" s="175"/>
      <c r="J68" s="176">
        <f>J847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460</v>
      </c>
      <c r="E69" s="169"/>
      <c r="F69" s="169"/>
      <c r="G69" s="169"/>
      <c r="H69" s="169"/>
      <c r="I69" s="169"/>
      <c r="J69" s="170">
        <f>J872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461</v>
      </c>
      <c r="E70" s="175"/>
      <c r="F70" s="175"/>
      <c r="G70" s="175"/>
      <c r="H70" s="175"/>
      <c r="I70" s="175"/>
      <c r="J70" s="176">
        <f>J873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Rozvojové území pod Kalichem, Sušice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100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101 - POZEMNÍ KOMUNIKACE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Sušice</v>
      </c>
      <c r="G84" s="41"/>
      <c r="H84" s="41"/>
      <c r="I84" s="33" t="s">
        <v>23</v>
      </c>
      <c r="J84" s="73" t="str">
        <f>IF(J12="","",J12)</f>
        <v>19. 7. 2021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Město Sušice</v>
      </c>
      <c r="G86" s="41"/>
      <c r="H86" s="41"/>
      <c r="I86" s="33" t="s">
        <v>32</v>
      </c>
      <c r="J86" s="37" t="str">
        <f>E21</f>
        <v>AFRY CZ sro.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IF(E18="","",E18)</f>
        <v>Vyplň údaj</v>
      </c>
      <c r="G87" s="41"/>
      <c r="H87" s="41"/>
      <c r="I87" s="33" t="s">
        <v>36</v>
      </c>
      <c r="J87" s="37" t="str">
        <f>E24</f>
        <v>AFRY CZ sro.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115</v>
      </c>
      <c r="D89" s="181" t="s">
        <v>58</v>
      </c>
      <c r="E89" s="181" t="s">
        <v>54</v>
      </c>
      <c r="F89" s="181" t="s">
        <v>55</v>
      </c>
      <c r="G89" s="181" t="s">
        <v>116</v>
      </c>
      <c r="H89" s="181" t="s">
        <v>117</v>
      </c>
      <c r="I89" s="181" t="s">
        <v>118</v>
      </c>
      <c r="J89" s="181" t="s">
        <v>104</v>
      </c>
      <c r="K89" s="182" t="s">
        <v>119</v>
      </c>
      <c r="L89" s="183"/>
      <c r="M89" s="93" t="s">
        <v>19</v>
      </c>
      <c r="N89" s="94" t="s">
        <v>43</v>
      </c>
      <c r="O89" s="94" t="s">
        <v>120</v>
      </c>
      <c r="P89" s="94" t="s">
        <v>121</v>
      </c>
      <c r="Q89" s="94" t="s">
        <v>122</v>
      </c>
      <c r="R89" s="94" t="s">
        <v>123</v>
      </c>
      <c r="S89" s="94" t="s">
        <v>124</v>
      </c>
      <c r="T89" s="95" t="s">
        <v>125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P91+P872</f>
        <v>0</v>
      </c>
      <c r="Q90" s="97"/>
      <c r="R90" s="186">
        <f>R91+R872</f>
        <v>6359.7096575899996</v>
      </c>
      <c r="S90" s="97"/>
      <c r="T90" s="187">
        <f>T91+T872</f>
        <v>603.59799999999996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105</v>
      </c>
      <c r="BK90" s="188">
        <f>BK91+BK872</f>
        <v>0</v>
      </c>
    </row>
    <row r="91" s="12" customFormat="1" ht="25.92" customHeight="1">
      <c r="A91" s="12"/>
      <c r="B91" s="189"/>
      <c r="C91" s="190"/>
      <c r="D91" s="191" t="s">
        <v>72</v>
      </c>
      <c r="E91" s="192" t="s">
        <v>127</v>
      </c>
      <c r="F91" s="192" t="s">
        <v>128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P92+P260+P326+P340+P369+P588+P640+P847</f>
        <v>0</v>
      </c>
      <c r="Q91" s="197"/>
      <c r="R91" s="198">
        <f>R92+R260+R326+R340+R369+R588+R640+R847</f>
        <v>6359.1795550899997</v>
      </c>
      <c r="S91" s="197"/>
      <c r="T91" s="199">
        <f>T92+T260+T326+T340+T369+T588+T640+T847</f>
        <v>603.59799999999996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73</v>
      </c>
      <c r="AY91" s="200" t="s">
        <v>129</v>
      </c>
      <c r="BK91" s="202">
        <f>BK92+BK260+BK326+BK340+BK369+BK588+BK640+BK847</f>
        <v>0</v>
      </c>
    </row>
    <row r="92" s="12" customFormat="1" ht="22.8" customHeight="1">
      <c r="A92" s="12"/>
      <c r="B92" s="189"/>
      <c r="C92" s="190"/>
      <c r="D92" s="191" t="s">
        <v>72</v>
      </c>
      <c r="E92" s="203" t="s">
        <v>81</v>
      </c>
      <c r="F92" s="203" t="s">
        <v>130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SUM(P93:P259)</f>
        <v>0</v>
      </c>
      <c r="Q92" s="197"/>
      <c r="R92" s="198">
        <f>SUM(R93:R259)</f>
        <v>4531.0667400000002</v>
      </c>
      <c r="S92" s="197"/>
      <c r="T92" s="199">
        <f>SUM(T93:T259)</f>
        <v>453.87799999999999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81</v>
      </c>
      <c r="AT92" s="201" t="s">
        <v>72</v>
      </c>
      <c r="AU92" s="201" t="s">
        <v>81</v>
      </c>
      <c r="AY92" s="200" t="s">
        <v>129</v>
      </c>
      <c r="BK92" s="202">
        <f>SUM(BK93:BK259)</f>
        <v>0</v>
      </c>
    </row>
    <row r="93" s="2" customFormat="1" ht="24.15" customHeight="1">
      <c r="A93" s="39"/>
      <c r="B93" s="40"/>
      <c r="C93" s="205" t="s">
        <v>81</v>
      </c>
      <c r="D93" s="205" t="s">
        <v>131</v>
      </c>
      <c r="E93" s="206" t="s">
        <v>462</v>
      </c>
      <c r="F93" s="207" t="s">
        <v>463</v>
      </c>
      <c r="G93" s="208" t="s">
        <v>134</v>
      </c>
      <c r="H93" s="209">
        <v>4637</v>
      </c>
      <c r="I93" s="210"/>
      <c r="J93" s="211">
        <f>ROUND(I93*H93,2)</f>
        <v>0</v>
      </c>
      <c r="K93" s="207" t="s">
        <v>135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131</v>
      </c>
      <c r="AU93" s="216" t="s">
        <v>83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136</v>
      </c>
      <c r="BM93" s="216" t="s">
        <v>464</v>
      </c>
    </row>
    <row r="94" s="2" customFormat="1">
      <c r="A94" s="39"/>
      <c r="B94" s="40"/>
      <c r="C94" s="41"/>
      <c r="D94" s="218" t="s">
        <v>138</v>
      </c>
      <c r="E94" s="41"/>
      <c r="F94" s="219" t="s">
        <v>465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138</v>
      </c>
      <c r="AU94" s="18" t="s">
        <v>83</v>
      </c>
    </row>
    <row r="95" s="2" customFormat="1">
      <c r="A95" s="39"/>
      <c r="B95" s="40"/>
      <c r="C95" s="41"/>
      <c r="D95" s="223" t="s">
        <v>140</v>
      </c>
      <c r="E95" s="41"/>
      <c r="F95" s="224" t="s">
        <v>466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83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467</v>
      </c>
      <c r="G96" s="226"/>
      <c r="H96" s="229">
        <v>4637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4637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24.15" customHeight="1">
      <c r="A98" s="39"/>
      <c r="B98" s="40"/>
      <c r="C98" s="205" t="s">
        <v>83</v>
      </c>
      <c r="D98" s="205" t="s">
        <v>131</v>
      </c>
      <c r="E98" s="206" t="s">
        <v>468</v>
      </c>
      <c r="F98" s="207" t="s">
        <v>469</v>
      </c>
      <c r="G98" s="208" t="s">
        <v>134</v>
      </c>
      <c r="H98" s="209">
        <v>7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0.26000000000000001</v>
      </c>
      <c r="T98" s="215">
        <f>S98*H98</f>
        <v>1.8200000000000001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136</v>
      </c>
      <c r="BM98" s="216" t="s">
        <v>470</v>
      </c>
    </row>
    <row r="99" s="2" customFormat="1">
      <c r="A99" s="39"/>
      <c r="B99" s="40"/>
      <c r="C99" s="41"/>
      <c r="D99" s="218" t="s">
        <v>138</v>
      </c>
      <c r="E99" s="41"/>
      <c r="F99" s="219" t="s">
        <v>471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472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4" customFormat="1">
      <c r="A101" s="14"/>
      <c r="B101" s="236"/>
      <c r="C101" s="237"/>
      <c r="D101" s="218" t="s">
        <v>142</v>
      </c>
      <c r="E101" s="238" t="s">
        <v>19</v>
      </c>
      <c r="F101" s="239" t="s">
        <v>473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142</v>
      </c>
      <c r="AU101" s="245" t="s">
        <v>83</v>
      </c>
      <c r="AV101" s="14" t="s">
        <v>81</v>
      </c>
      <c r="AW101" s="14" t="s">
        <v>35</v>
      </c>
      <c r="AX101" s="14" t="s">
        <v>73</v>
      </c>
      <c r="AY101" s="24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185</v>
      </c>
      <c r="G102" s="226"/>
      <c r="H102" s="229">
        <v>7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5" customFormat="1">
      <c r="A103" s="15"/>
      <c r="B103" s="246"/>
      <c r="C103" s="247"/>
      <c r="D103" s="218" t="s">
        <v>142</v>
      </c>
      <c r="E103" s="248" t="s">
        <v>19</v>
      </c>
      <c r="F103" s="249" t="s">
        <v>145</v>
      </c>
      <c r="G103" s="247"/>
      <c r="H103" s="250">
        <v>7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142</v>
      </c>
      <c r="AU103" s="256" t="s">
        <v>83</v>
      </c>
      <c r="AV103" s="15" t="s">
        <v>136</v>
      </c>
      <c r="AW103" s="15" t="s">
        <v>35</v>
      </c>
      <c r="AX103" s="15" t="s">
        <v>81</v>
      </c>
      <c r="AY103" s="256" t="s">
        <v>129</v>
      </c>
    </row>
    <row r="104" s="2" customFormat="1" ht="24.15" customHeight="1">
      <c r="A104" s="39"/>
      <c r="B104" s="40"/>
      <c r="C104" s="205" t="s">
        <v>151</v>
      </c>
      <c r="D104" s="205" t="s">
        <v>131</v>
      </c>
      <c r="E104" s="206" t="s">
        <v>474</v>
      </c>
      <c r="F104" s="207" t="s">
        <v>475</v>
      </c>
      <c r="G104" s="208" t="s">
        <v>134</v>
      </c>
      <c r="H104" s="209">
        <v>634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0.70899999999999996</v>
      </c>
      <c r="T104" s="215">
        <f>S104*H104</f>
        <v>449.50599999999997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131</v>
      </c>
      <c r="AU104" s="216" t="s">
        <v>83</v>
      </c>
      <c r="AY104" s="18" t="s">
        <v>129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136</v>
      </c>
      <c r="BM104" s="216" t="s">
        <v>476</v>
      </c>
    </row>
    <row r="105" s="2" customFormat="1">
      <c r="A105" s="39"/>
      <c r="B105" s="40"/>
      <c r="C105" s="41"/>
      <c r="D105" s="218" t="s">
        <v>138</v>
      </c>
      <c r="E105" s="41"/>
      <c r="F105" s="219" t="s">
        <v>477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83</v>
      </c>
    </row>
    <row r="106" s="2" customFormat="1">
      <c r="A106" s="39"/>
      <c r="B106" s="40"/>
      <c r="C106" s="41"/>
      <c r="D106" s="223" t="s">
        <v>140</v>
      </c>
      <c r="E106" s="41"/>
      <c r="F106" s="224" t="s">
        <v>478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83</v>
      </c>
    </row>
    <row r="107" s="14" customFormat="1">
      <c r="A107" s="14"/>
      <c r="B107" s="236"/>
      <c r="C107" s="237"/>
      <c r="D107" s="218" t="s">
        <v>142</v>
      </c>
      <c r="E107" s="238" t="s">
        <v>19</v>
      </c>
      <c r="F107" s="239" t="s">
        <v>479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83</v>
      </c>
      <c r="AV107" s="14" t="s">
        <v>81</v>
      </c>
      <c r="AW107" s="14" t="s">
        <v>35</v>
      </c>
      <c r="AX107" s="14" t="s">
        <v>73</v>
      </c>
      <c r="AY107" s="245" t="s">
        <v>129</v>
      </c>
    </row>
    <row r="108" s="14" customFormat="1">
      <c r="A108" s="14"/>
      <c r="B108" s="236"/>
      <c r="C108" s="237"/>
      <c r="D108" s="218" t="s">
        <v>142</v>
      </c>
      <c r="E108" s="238" t="s">
        <v>19</v>
      </c>
      <c r="F108" s="239" t="s">
        <v>480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142</v>
      </c>
      <c r="AU108" s="245" t="s">
        <v>83</v>
      </c>
      <c r="AV108" s="14" t="s">
        <v>81</v>
      </c>
      <c r="AW108" s="14" t="s">
        <v>35</v>
      </c>
      <c r="AX108" s="14" t="s">
        <v>73</v>
      </c>
      <c r="AY108" s="245" t="s">
        <v>129</v>
      </c>
    </row>
    <row r="109" s="14" customFormat="1">
      <c r="A109" s="14"/>
      <c r="B109" s="236"/>
      <c r="C109" s="237"/>
      <c r="D109" s="218" t="s">
        <v>142</v>
      </c>
      <c r="E109" s="238" t="s">
        <v>19</v>
      </c>
      <c r="F109" s="239" t="s">
        <v>481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142</v>
      </c>
      <c r="AU109" s="245" t="s">
        <v>83</v>
      </c>
      <c r="AV109" s="14" t="s">
        <v>81</v>
      </c>
      <c r="AW109" s="14" t="s">
        <v>35</v>
      </c>
      <c r="AX109" s="14" t="s">
        <v>73</v>
      </c>
      <c r="AY109" s="245" t="s">
        <v>129</v>
      </c>
    </row>
    <row r="110" s="13" customFormat="1">
      <c r="A110" s="13"/>
      <c r="B110" s="225"/>
      <c r="C110" s="226"/>
      <c r="D110" s="218" t="s">
        <v>142</v>
      </c>
      <c r="E110" s="227" t="s">
        <v>19</v>
      </c>
      <c r="F110" s="228" t="s">
        <v>482</v>
      </c>
      <c r="G110" s="226"/>
      <c r="H110" s="229">
        <v>634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83</v>
      </c>
      <c r="AV110" s="13" t="s">
        <v>83</v>
      </c>
      <c r="AW110" s="13" t="s">
        <v>35</v>
      </c>
      <c r="AX110" s="13" t="s">
        <v>73</v>
      </c>
      <c r="AY110" s="235" t="s">
        <v>129</v>
      </c>
    </row>
    <row r="111" s="15" customFormat="1">
      <c r="A111" s="15"/>
      <c r="B111" s="246"/>
      <c r="C111" s="247"/>
      <c r="D111" s="218" t="s">
        <v>142</v>
      </c>
      <c r="E111" s="248" t="s">
        <v>19</v>
      </c>
      <c r="F111" s="249" t="s">
        <v>145</v>
      </c>
      <c r="G111" s="247"/>
      <c r="H111" s="250">
        <v>634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142</v>
      </c>
      <c r="AU111" s="256" t="s">
        <v>83</v>
      </c>
      <c r="AV111" s="15" t="s">
        <v>136</v>
      </c>
      <c r="AW111" s="15" t="s">
        <v>35</v>
      </c>
      <c r="AX111" s="15" t="s">
        <v>81</v>
      </c>
      <c r="AY111" s="256" t="s">
        <v>129</v>
      </c>
    </row>
    <row r="112" s="2" customFormat="1" ht="16.5" customHeight="1">
      <c r="A112" s="39"/>
      <c r="B112" s="40"/>
      <c r="C112" s="205" t="s">
        <v>136</v>
      </c>
      <c r="D112" s="205" t="s">
        <v>131</v>
      </c>
      <c r="E112" s="206" t="s">
        <v>483</v>
      </c>
      <c r="F112" s="207" t="s">
        <v>484</v>
      </c>
      <c r="G112" s="208" t="s">
        <v>428</v>
      </c>
      <c r="H112" s="209">
        <v>8.8000000000000007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0.28999999999999998</v>
      </c>
      <c r="T112" s="215">
        <f>S112*H112</f>
        <v>2.552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485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486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487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488</v>
      </c>
      <c r="G115" s="226"/>
      <c r="H115" s="229">
        <v>4.4000000000000004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489</v>
      </c>
      <c r="G116" s="226"/>
      <c r="H116" s="229">
        <v>4.4000000000000004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8.8000000000000007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33" customHeight="1">
      <c r="A118" s="39"/>
      <c r="B118" s="40"/>
      <c r="C118" s="205" t="s">
        <v>170</v>
      </c>
      <c r="D118" s="205" t="s">
        <v>131</v>
      </c>
      <c r="E118" s="206" t="s">
        <v>490</v>
      </c>
      <c r="F118" s="207" t="s">
        <v>491</v>
      </c>
      <c r="G118" s="208" t="s">
        <v>154</v>
      </c>
      <c r="H118" s="209">
        <v>2489.3180000000002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136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136</v>
      </c>
      <c r="BM118" s="216" t="s">
        <v>492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493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494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495</v>
      </c>
      <c r="G121" s="226"/>
      <c r="H121" s="229">
        <v>2129.1999999999998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496</v>
      </c>
      <c r="G122" s="226"/>
      <c r="H122" s="229">
        <v>91.378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497</v>
      </c>
      <c r="G123" s="226"/>
      <c r="H123" s="229">
        <v>268.74000000000001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2489.3180000000002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7.8" customHeight="1">
      <c r="A125" s="39"/>
      <c r="B125" s="40"/>
      <c r="C125" s="205" t="s">
        <v>179</v>
      </c>
      <c r="D125" s="205" t="s">
        <v>131</v>
      </c>
      <c r="E125" s="206" t="s">
        <v>498</v>
      </c>
      <c r="F125" s="207" t="s">
        <v>499</v>
      </c>
      <c r="G125" s="208" t="s">
        <v>154</v>
      </c>
      <c r="H125" s="209">
        <v>2582.9690000000001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500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501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502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4" customFormat="1">
      <c r="A128" s="14"/>
      <c r="B128" s="236"/>
      <c r="C128" s="237"/>
      <c r="D128" s="218" t="s">
        <v>142</v>
      </c>
      <c r="E128" s="238" t="s">
        <v>19</v>
      </c>
      <c r="F128" s="239" t="s">
        <v>503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142</v>
      </c>
      <c r="AU128" s="245" t="s">
        <v>83</v>
      </c>
      <c r="AV128" s="14" t="s">
        <v>81</v>
      </c>
      <c r="AW128" s="14" t="s">
        <v>35</v>
      </c>
      <c r="AX128" s="14" t="s">
        <v>73</v>
      </c>
      <c r="AY128" s="245" t="s">
        <v>129</v>
      </c>
    </row>
    <row r="129" s="13" customFormat="1">
      <c r="A129" s="13"/>
      <c r="B129" s="225"/>
      <c r="C129" s="226"/>
      <c r="D129" s="218" t="s">
        <v>142</v>
      </c>
      <c r="E129" s="227" t="s">
        <v>19</v>
      </c>
      <c r="F129" s="228" t="s">
        <v>504</v>
      </c>
      <c r="G129" s="226"/>
      <c r="H129" s="229">
        <v>720.32899999999995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83</v>
      </c>
      <c r="AV129" s="13" t="s">
        <v>83</v>
      </c>
      <c r="AW129" s="13" t="s">
        <v>35</v>
      </c>
      <c r="AX129" s="13" t="s">
        <v>73</v>
      </c>
      <c r="AY129" s="235" t="s">
        <v>129</v>
      </c>
    </row>
    <row r="130" s="14" customFormat="1">
      <c r="A130" s="14"/>
      <c r="B130" s="236"/>
      <c r="C130" s="237"/>
      <c r="D130" s="218" t="s">
        <v>142</v>
      </c>
      <c r="E130" s="238" t="s">
        <v>19</v>
      </c>
      <c r="F130" s="239" t="s">
        <v>505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142</v>
      </c>
      <c r="AU130" s="245" t="s">
        <v>83</v>
      </c>
      <c r="AV130" s="14" t="s">
        <v>81</v>
      </c>
      <c r="AW130" s="14" t="s">
        <v>35</v>
      </c>
      <c r="AX130" s="14" t="s">
        <v>73</v>
      </c>
      <c r="AY130" s="245" t="s">
        <v>129</v>
      </c>
    </row>
    <row r="131" s="13" customFormat="1">
      <c r="A131" s="13"/>
      <c r="B131" s="225"/>
      <c r="C131" s="226"/>
      <c r="D131" s="218" t="s">
        <v>142</v>
      </c>
      <c r="E131" s="227" t="s">
        <v>19</v>
      </c>
      <c r="F131" s="228" t="s">
        <v>506</v>
      </c>
      <c r="G131" s="226"/>
      <c r="H131" s="229">
        <v>1862.6400000000001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142</v>
      </c>
      <c r="AU131" s="235" t="s">
        <v>83</v>
      </c>
      <c r="AV131" s="13" t="s">
        <v>83</v>
      </c>
      <c r="AW131" s="13" t="s">
        <v>35</v>
      </c>
      <c r="AX131" s="13" t="s">
        <v>73</v>
      </c>
      <c r="AY131" s="235" t="s">
        <v>129</v>
      </c>
    </row>
    <row r="132" s="15" customFormat="1">
      <c r="A132" s="15"/>
      <c r="B132" s="246"/>
      <c r="C132" s="247"/>
      <c r="D132" s="218" t="s">
        <v>142</v>
      </c>
      <c r="E132" s="248" t="s">
        <v>19</v>
      </c>
      <c r="F132" s="249" t="s">
        <v>145</v>
      </c>
      <c r="G132" s="247"/>
      <c r="H132" s="250">
        <v>2582.9690000000001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142</v>
      </c>
      <c r="AU132" s="256" t="s">
        <v>83</v>
      </c>
      <c r="AV132" s="15" t="s">
        <v>136</v>
      </c>
      <c r="AW132" s="15" t="s">
        <v>35</v>
      </c>
      <c r="AX132" s="15" t="s">
        <v>81</v>
      </c>
      <c r="AY132" s="256" t="s">
        <v>129</v>
      </c>
    </row>
    <row r="133" s="2" customFormat="1" ht="37.8" customHeight="1">
      <c r="A133" s="39"/>
      <c r="B133" s="40"/>
      <c r="C133" s="205" t="s">
        <v>185</v>
      </c>
      <c r="D133" s="205" t="s">
        <v>131</v>
      </c>
      <c r="E133" s="206" t="s">
        <v>507</v>
      </c>
      <c r="F133" s="207" t="s">
        <v>508</v>
      </c>
      <c r="G133" s="208" t="s">
        <v>154</v>
      </c>
      <c r="H133" s="209">
        <v>2114.913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131</v>
      </c>
      <c r="AU133" s="216" t="s">
        <v>83</v>
      </c>
      <c r="AY133" s="18" t="s">
        <v>129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136</v>
      </c>
      <c r="BM133" s="216" t="s">
        <v>509</v>
      </c>
    </row>
    <row r="134" s="2" customFormat="1">
      <c r="A134" s="39"/>
      <c r="B134" s="40"/>
      <c r="C134" s="41"/>
      <c r="D134" s="218" t="s">
        <v>138</v>
      </c>
      <c r="E134" s="41"/>
      <c r="F134" s="219" t="s">
        <v>510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83</v>
      </c>
    </row>
    <row r="135" s="2" customFormat="1">
      <c r="A135" s="39"/>
      <c r="B135" s="40"/>
      <c r="C135" s="41"/>
      <c r="D135" s="223" t="s">
        <v>140</v>
      </c>
      <c r="E135" s="41"/>
      <c r="F135" s="224" t="s">
        <v>511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83</v>
      </c>
    </row>
    <row r="136" s="14" customFormat="1">
      <c r="A136" s="14"/>
      <c r="B136" s="236"/>
      <c r="C136" s="237"/>
      <c r="D136" s="218" t="s">
        <v>142</v>
      </c>
      <c r="E136" s="238" t="s">
        <v>19</v>
      </c>
      <c r="F136" s="239" t="s">
        <v>512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142</v>
      </c>
      <c r="AU136" s="245" t="s">
        <v>83</v>
      </c>
      <c r="AV136" s="14" t="s">
        <v>81</v>
      </c>
      <c r="AW136" s="14" t="s">
        <v>35</v>
      </c>
      <c r="AX136" s="14" t="s">
        <v>73</v>
      </c>
      <c r="AY136" s="245" t="s">
        <v>129</v>
      </c>
    </row>
    <row r="137" s="14" customFormat="1">
      <c r="A137" s="14"/>
      <c r="B137" s="236"/>
      <c r="C137" s="237"/>
      <c r="D137" s="218" t="s">
        <v>142</v>
      </c>
      <c r="E137" s="238" t="s">
        <v>19</v>
      </c>
      <c r="F137" s="239" t="s">
        <v>513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142</v>
      </c>
      <c r="AU137" s="245" t="s">
        <v>83</v>
      </c>
      <c r="AV137" s="14" t="s">
        <v>81</v>
      </c>
      <c r="AW137" s="14" t="s">
        <v>35</v>
      </c>
      <c r="AX137" s="14" t="s">
        <v>73</v>
      </c>
      <c r="AY137" s="245" t="s">
        <v>129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514</v>
      </c>
      <c r="G138" s="226"/>
      <c r="H138" s="229">
        <v>2114.913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2114.913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2" customFormat="1" ht="33" customHeight="1">
      <c r="A140" s="39"/>
      <c r="B140" s="40"/>
      <c r="C140" s="205" t="s">
        <v>194</v>
      </c>
      <c r="D140" s="205" t="s">
        <v>131</v>
      </c>
      <c r="E140" s="206" t="s">
        <v>515</v>
      </c>
      <c r="F140" s="207" t="s">
        <v>516</v>
      </c>
      <c r="G140" s="208" t="s">
        <v>154</v>
      </c>
      <c r="H140" s="209">
        <v>119.8</v>
      </c>
      <c r="I140" s="210"/>
      <c r="J140" s="211">
        <f>ROUND(I140*H140,2)</f>
        <v>0</v>
      </c>
      <c r="K140" s="207" t="s">
        <v>135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131</v>
      </c>
      <c r="AU140" s="216" t="s">
        <v>83</v>
      </c>
      <c r="AY140" s="18" t="s">
        <v>129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136</v>
      </c>
      <c r="BM140" s="216" t="s">
        <v>517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518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83</v>
      </c>
    </row>
    <row r="142" s="2" customFormat="1">
      <c r="A142" s="39"/>
      <c r="B142" s="40"/>
      <c r="C142" s="41"/>
      <c r="D142" s="223" t="s">
        <v>140</v>
      </c>
      <c r="E142" s="41"/>
      <c r="F142" s="224" t="s">
        <v>519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83</v>
      </c>
    </row>
    <row r="143" s="13" customFormat="1">
      <c r="A143" s="13"/>
      <c r="B143" s="225"/>
      <c r="C143" s="226"/>
      <c r="D143" s="218" t="s">
        <v>142</v>
      </c>
      <c r="E143" s="227" t="s">
        <v>19</v>
      </c>
      <c r="F143" s="228" t="s">
        <v>520</v>
      </c>
      <c r="G143" s="226"/>
      <c r="H143" s="229">
        <v>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142</v>
      </c>
      <c r="AU143" s="235" t="s">
        <v>83</v>
      </c>
      <c r="AV143" s="13" t="s">
        <v>83</v>
      </c>
      <c r="AW143" s="13" t="s">
        <v>35</v>
      </c>
      <c r="AX143" s="13" t="s">
        <v>73</v>
      </c>
      <c r="AY143" s="235" t="s">
        <v>129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521</v>
      </c>
      <c r="G144" s="226"/>
      <c r="H144" s="229">
        <v>13.5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3" customFormat="1">
      <c r="A145" s="13"/>
      <c r="B145" s="225"/>
      <c r="C145" s="226"/>
      <c r="D145" s="218" t="s">
        <v>142</v>
      </c>
      <c r="E145" s="227" t="s">
        <v>19</v>
      </c>
      <c r="F145" s="228" t="s">
        <v>522</v>
      </c>
      <c r="G145" s="226"/>
      <c r="H145" s="229">
        <v>98.299999999999997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142</v>
      </c>
      <c r="AU145" s="235" t="s">
        <v>83</v>
      </c>
      <c r="AV145" s="13" t="s">
        <v>83</v>
      </c>
      <c r="AW145" s="13" t="s">
        <v>35</v>
      </c>
      <c r="AX145" s="13" t="s">
        <v>73</v>
      </c>
      <c r="AY145" s="235" t="s">
        <v>129</v>
      </c>
    </row>
    <row r="146" s="15" customFormat="1">
      <c r="A146" s="15"/>
      <c r="B146" s="246"/>
      <c r="C146" s="247"/>
      <c r="D146" s="218" t="s">
        <v>142</v>
      </c>
      <c r="E146" s="248" t="s">
        <v>19</v>
      </c>
      <c r="F146" s="249" t="s">
        <v>145</v>
      </c>
      <c r="G146" s="247"/>
      <c r="H146" s="250">
        <v>119.8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142</v>
      </c>
      <c r="AU146" s="256" t="s">
        <v>83</v>
      </c>
      <c r="AV146" s="15" t="s">
        <v>136</v>
      </c>
      <c r="AW146" s="15" t="s">
        <v>35</v>
      </c>
      <c r="AX146" s="15" t="s">
        <v>81</v>
      </c>
      <c r="AY146" s="256" t="s">
        <v>129</v>
      </c>
    </row>
    <row r="147" s="2" customFormat="1" ht="33" customHeight="1">
      <c r="A147" s="39"/>
      <c r="B147" s="40"/>
      <c r="C147" s="205" t="s">
        <v>200</v>
      </c>
      <c r="D147" s="205" t="s">
        <v>131</v>
      </c>
      <c r="E147" s="206" t="s">
        <v>523</v>
      </c>
      <c r="F147" s="207" t="s">
        <v>524</v>
      </c>
      <c r="G147" s="208" t="s">
        <v>154</v>
      </c>
      <c r="H147" s="209">
        <v>210.89599999999999</v>
      </c>
      <c r="I147" s="210"/>
      <c r="J147" s="211">
        <f>ROUND(I147*H147,2)</f>
        <v>0</v>
      </c>
      <c r="K147" s="207" t="s">
        <v>135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136</v>
      </c>
      <c r="AT147" s="216" t="s">
        <v>131</v>
      </c>
      <c r="AU147" s="216" t="s">
        <v>83</v>
      </c>
      <c r="AY147" s="18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136</v>
      </c>
      <c r="BM147" s="216" t="s">
        <v>525</v>
      </c>
    </row>
    <row r="148" s="2" customFormat="1">
      <c r="A148" s="39"/>
      <c r="B148" s="40"/>
      <c r="C148" s="41"/>
      <c r="D148" s="218" t="s">
        <v>138</v>
      </c>
      <c r="E148" s="41"/>
      <c r="F148" s="219" t="s">
        <v>526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83</v>
      </c>
    </row>
    <row r="149" s="2" customFormat="1">
      <c r="A149" s="39"/>
      <c r="B149" s="40"/>
      <c r="C149" s="41"/>
      <c r="D149" s="223" t="s">
        <v>140</v>
      </c>
      <c r="E149" s="41"/>
      <c r="F149" s="224" t="s">
        <v>527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140</v>
      </c>
      <c r="AU149" s="18" t="s">
        <v>83</v>
      </c>
    </row>
    <row r="150" s="14" customFormat="1">
      <c r="A150" s="14"/>
      <c r="B150" s="236"/>
      <c r="C150" s="237"/>
      <c r="D150" s="218" t="s">
        <v>142</v>
      </c>
      <c r="E150" s="238" t="s">
        <v>19</v>
      </c>
      <c r="F150" s="239" t="s">
        <v>528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142</v>
      </c>
      <c r="AU150" s="245" t="s">
        <v>83</v>
      </c>
      <c r="AV150" s="14" t="s">
        <v>81</v>
      </c>
      <c r="AW150" s="14" t="s">
        <v>35</v>
      </c>
      <c r="AX150" s="14" t="s">
        <v>73</v>
      </c>
      <c r="AY150" s="24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529</v>
      </c>
      <c r="G151" s="226"/>
      <c r="H151" s="229">
        <v>210.89599999999999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210.89599999999999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37.8" customHeight="1">
      <c r="A153" s="39"/>
      <c r="B153" s="40"/>
      <c r="C153" s="205" t="s">
        <v>208</v>
      </c>
      <c r="D153" s="205" t="s">
        <v>131</v>
      </c>
      <c r="E153" s="206" t="s">
        <v>530</v>
      </c>
      <c r="F153" s="207" t="s">
        <v>531</v>
      </c>
      <c r="G153" s="208" t="s">
        <v>154</v>
      </c>
      <c r="H153" s="209">
        <v>690.81399999999996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532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533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534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4" customFormat="1">
      <c r="A156" s="14"/>
      <c r="B156" s="236"/>
      <c r="C156" s="237"/>
      <c r="D156" s="218" t="s">
        <v>142</v>
      </c>
      <c r="E156" s="238" t="s">
        <v>19</v>
      </c>
      <c r="F156" s="239" t="s">
        <v>535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142</v>
      </c>
      <c r="AU156" s="245" t="s">
        <v>83</v>
      </c>
      <c r="AV156" s="14" t="s">
        <v>81</v>
      </c>
      <c r="AW156" s="14" t="s">
        <v>35</v>
      </c>
      <c r="AX156" s="14" t="s">
        <v>73</v>
      </c>
      <c r="AY156" s="245" t="s">
        <v>129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536</v>
      </c>
      <c r="G157" s="226"/>
      <c r="H157" s="229">
        <v>302.274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73</v>
      </c>
      <c r="AY157" s="235" t="s">
        <v>129</v>
      </c>
    </row>
    <row r="158" s="13" customFormat="1">
      <c r="A158" s="13"/>
      <c r="B158" s="225"/>
      <c r="C158" s="226"/>
      <c r="D158" s="218" t="s">
        <v>142</v>
      </c>
      <c r="E158" s="227" t="s">
        <v>19</v>
      </c>
      <c r="F158" s="228" t="s">
        <v>520</v>
      </c>
      <c r="G158" s="226"/>
      <c r="H158" s="229">
        <v>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83</v>
      </c>
      <c r="AV158" s="13" t="s">
        <v>83</v>
      </c>
      <c r="AW158" s="13" t="s">
        <v>35</v>
      </c>
      <c r="AX158" s="13" t="s">
        <v>73</v>
      </c>
      <c r="AY158" s="235" t="s">
        <v>129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521</v>
      </c>
      <c r="G159" s="226"/>
      <c r="H159" s="229">
        <v>13.5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83</v>
      </c>
      <c r="AV159" s="13" t="s">
        <v>83</v>
      </c>
      <c r="AW159" s="13" t="s">
        <v>35</v>
      </c>
      <c r="AX159" s="13" t="s">
        <v>73</v>
      </c>
      <c r="AY159" s="235" t="s">
        <v>129</v>
      </c>
    </row>
    <row r="160" s="13" customFormat="1">
      <c r="A160" s="13"/>
      <c r="B160" s="225"/>
      <c r="C160" s="226"/>
      <c r="D160" s="218" t="s">
        <v>142</v>
      </c>
      <c r="E160" s="227" t="s">
        <v>19</v>
      </c>
      <c r="F160" s="228" t="s">
        <v>522</v>
      </c>
      <c r="G160" s="226"/>
      <c r="H160" s="229">
        <v>98.299999999999997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142</v>
      </c>
      <c r="AU160" s="235" t="s">
        <v>83</v>
      </c>
      <c r="AV160" s="13" t="s">
        <v>83</v>
      </c>
      <c r="AW160" s="13" t="s">
        <v>35</v>
      </c>
      <c r="AX160" s="13" t="s">
        <v>73</v>
      </c>
      <c r="AY160" s="235" t="s">
        <v>129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537</v>
      </c>
      <c r="G161" s="226"/>
      <c r="H161" s="229">
        <v>268.74000000000001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690.81400000000008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37.8" customHeight="1">
      <c r="A163" s="39"/>
      <c r="B163" s="40"/>
      <c r="C163" s="205" t="s">
        <v>214</v>
      </c>
      <c r="D163" s="205" t="s">
        <v>131</v>
      </c>
      <c r="E163" s="206" t="s">
        <v>538</v>
      </c>
      <c r="F163" s="207" t="s">
        <v>539</v>
      </c>
      <c r="G163" s="208" t="s">
        <v>154</v>
      </c>
      <c r="H163" s="209">
        <v>2129.1999999999998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540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541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542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495</v>
      </c>
      <c r="G166" s="226"/>
      <c r="H166" s="229">
        <v>2129.1999999999998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2129.1999999999998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7.8" customHeight="1">
      <c r="A168" s="39"/>
      <c r="B168" s="40"/>
      <c r="C168" s="205" t="s">
        <v>220</v>
      </c>
      <c r="D168" s="205" t="s">
        <v>131</v>
      </c>
      <c r="E168" s="206" t="s">
        <v>180</v>
      </c>
      <c r="F168" s="207" t="s">
        <v>172</v>
      </c>
      <c r="G168" s="208" t="s">
        <v>154</v>
      </c>
      <c r="H168" s="209">
        <v>2114.913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543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174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182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4" customFormat="1">
      <c r="A171" s="14"/>
      <c r="B171" s="236"/>
      <c r="C171" s="237"/>
      <c r="D171" s="218" t="s">
        <v>142</v>
      </c>
      <c r="E171" s="238" t="s">
        <v>19</v>
      </c>
      <c r="F171" s="239" t="s">
        <v>512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142</v>
      </c>
      <c r="AU171" s="245" t="s">
        <v>83</v>
      </c>
      <c r="AV171" s="14" t="s">
        <v>81</v>
      </c>
      <c r="AW171" s="14" t="s">
        <v>35</v>
      </c>
      <c r="AX171" s="14" t="s">
        <v>73</v>
      </c>
      <c r="AY171" s="245" t="s">
        <v>129</v>
      </c>
    </row>
    <row r="172" s="14" customFormat="1">
      <c r="A172" s="14"/>
      <c r="B172" s="236"/>
      <c r="C172" s="237"/>
      <c r="D172" s="218" t="s">
        <v>142</v>
      </c>
      <c r="E172" s="238" t="s">
        <v>19</v>
      </c>
      <c r="F172" s="239" t="s">
        <v>544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142</v>
      </c>
      <c r="AU172" s="245" t="s">
        <v>83</v>
      </c>
      <c r="AV172" s="14" t="s">
        <v>81</v>
      </c>
      <c r="AW172" s="14" t="s">
        <v>35</v>
      </c>
      <c r="AX172" s="14" t="s">
        <v>73</v>
      </c>
      <c r="AY172" s="245" t="s">
        <v>129</v>
      </c>
    </row>
    <row r="173" s="13" customFormat="1">
      <c r="A173" s="13"/>
      <c r="B173" s="225"/>
      <c r="C173" s="226"/>
      <c r="D173" s="218" t="s">
        <v>142</v>
      </c>
      <c r="E173" s="227" t="s">
        <v>19</v>
      </c>
      <c r="F173" s="228" t="s">
        <v>545</v>
      </c>
      <c r="G173" s="226"/>
      <c r="H173" s="229">
        <v>2114.913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142</v>
      </c>
      <c r="AU173" s="235" t="s">
        <v>83</v>
      </c>
      <c r="AV173" s="13" t="s">
        <v>83</v>
      </c>
      <c r="AW173" s="13" t="s">
        <v>35</v>
      </c>
      <c r="AX173" s="13" t="s">
        <v>73</v>
      </c>
      <c r="AY173" s="235" t="s">
        <v>129</v>
      </c>
    </row>
    <row r="174" s="15" customFormat="1">
      <c r="A174" s="15"/>
      <c r="B174" s="246"/>
      <c r="C174" s="247"/>
      <c r="D174" s="218" t="s">
        <v>142</v>
      </c>
      <c r="E174" s="248" t="s">
        <v>19</v>
      </c>
      <c r="F174" s="249" t="s">
        <v>145</v>
      </c>
      <c r="G174" s="247"/>
      <c r="H174" s="250">
        <v>2114.913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142</v>
      </c>
      <c r="AU174" s="256" t="s">
        <v>83</v>
      </c>
      <c r="AV174" s="15" t="s">
        <v>136</v>
      </c>
      <c r="AW174" s="15" t="s">
        <v>35</v>
      </c>
      <c r="AX174" s="15" t="s">
        <v>81</v>
      </c>
      <c r="AY174" s="256" t="s">
        <v>129</v>
      </c>
    </row>
    <row r="175" s="2" customFormat="1" ht="24.15" customHeight="1">
      <c r="A175" s="39"/>
      <c r="B175" s="40"/>
      <c r="C175" s="205" t="s">
        <v>226</v>
      </c>
      <c r="D175" s="205" t="s">
        <v>131</v>
      </c>
      <c r="E175" s="206" t="s">
        <v>546</v>
      </c>
      <c r="F175" s="207" t="s">
        <v>547</v>
      </c>
      <c r="G175" s="208" t="s">
        <v>154</v>
      </c>
      <c r="H175" s="209">
        <v>1489.069</v>
      </c>
      <c r="I175" s="210"/>
      <c r="J175" s="211">
        <f>ROUND(I175*H175,2)</f>
        <v>0</v>
      </c>
      <c r="K175" s="207" t="s">
        <v>135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136</v>
      </c>
      <c r="AT175" s="216" t="s">
        <v>131</v>
      </c>
      <c r="AU175" s="216" t="s">
        <v>83</v>
      </c>
      <c r="AY175" s="18" t="s">
        <v>129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136</v>
      </c>
      <c r="BM175" s="216" t="s">
        <v>548</v>
      </c>
    </row>
    <row r="176" s="2" customFormat="1">
      <c r="A176" s="39"/>
      <c r="B176" s="40"/>
      <c r="C176" s="41"/>
      <c r="D176" s="218" t="s">
        <v>138</v>
      </c>
      <c r="E176" s="41"/>
      <c r="F176" s="219" t="s">
        <v>549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83</v>
      </c>
    </row>
    <row r="177" s="2" customFormat="1">
      <c r="A177" s="39"/>
      <c r="B177" s="40"/>
      <c r="C177" s="41"/>
      <c r="D177" s="223" t="s">
        <v>140</v>
      </c>
      <c r="E177" s="41"/>
      <c r="F177" s="224" t="s">
        <v>550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83</v>
      </c>
    </row>
    <row r="178" s="14" customFormat="1">
      <c r="A178" s="14"/>
      <c r="B178" s="236"/>
      <c r="C178" s="237"/>
      <c r="D178" s="218" t="s">
        <v>142</v>
      </c>
      <c r="E178" s="238" t="s">
        <v>19</v>
      </c>
      <c r="F178" s="239" t="s">
        <v>480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142</v>
      </c>
      <c r="AU178" s="245" t="s">
        <v>83</v>
      </c>
      <c r="AV178" s="14" t="s">
        <v>81</v>
      </c>
      <c r="AW178" s="14" t="s">
        <v>35</v>
      </c>
      <c r="AX178" s="14" t="s">
        <v>73</v>
      </c>
      <c r="AY178" s="24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504</v>
      </c>
      <c r="G179" s="226"/>
      <c r="H179" s="229">
        <v>720.32899999999995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551</v>
      </c>
      <c r="G180" s="226"/>
      <c r="H180" s="229">
        <v>500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552</v>
      </c>
      <c r="G181" s="226"/>
      <c r="H181" s="229">
        <v>268.74000000000001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1489.069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33" customHeight="1">
      <c r="A183" s="39"/>
      <c r="B183" s="40"/>
      <c r="C183" s="205" t="s">
        <v>233</v>
      </c>
      <c r="D183" s="205" t="s">
        <v>131</v>
      </c>
      <c r="E183" s="206" t="s">
        <v>553</v>
      </c>
      <c r="F183" s="207" t="s">
        <v>554</v>
      </c>
      <c r="G183" s="208" t="s">
        <v>154</v>
      </c>
      <c r="H183" s="209">
        <v>2114.913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555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556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557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558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545</v>
      </c>
      <c r="G187" s="226"/>
      <c r="H187" s="229">
        <v>2114.913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2114.913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16.5" customHeight="1">
      <c r="A189" s="39"/>
      <c r="B189" s="40"/>
      <c r="C189" s="260" t="s">
        <v>8</v>
      </c>
      <c r="D189" s="260" t="s">
        <v>371</v>
      </c>
      <c r="E189" s="261" t="s">
        <v>559</v>
      </c>
      <c r="F189" s="262" t="s">
        <v>560</v>
      </c>
      <c r="G189" s="263" t="s">
        <v>242</v>
      </c>
      <c r="H189" s="264">
        <v>4018.3339999999998</v>
      </c>
      <c r="I189" s="265"/>
      <c r="J189" s="266">
        <f>ROUND(I189*H189,2)</f>
        <v>0</v>
      </c>
      <c r="K189" s="262" t="s">
        <v>135</v>
      </c>
      <c r="L189" s="267"/>
      <c r="M189" s="268" t="s">
        <v>19</v>
      </c>
      <c r="N189" s="269" t="s">
        <v>44</v>
      </c>
      <c r="O189" s="85"/>
      <c r="P189" s="214">
        <f>O189*H189</f>
        <v>0</v>
      </c>
      <c r="Q189" s="214">
        <v>1</v>
      </c>
      <c r="R189" s="214">
        <f>Q189*H189</f>
        <v>4018.3339999999998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194</v>
      </c>
      <c r="AT189" s="216" t="s">
        <v>371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561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560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562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4" customFormat="1">
      <c r="A192" s="14"/>
      <c r="B192" s="236"/>
      <c r="C192" s="237"/>
      <c r="D192" s="218" t="s">
        <v>142</v>
      </c>
      <c r="E192" s="238" t="s">
        <v>19</v>
      </c>
      <c r="F192" s="239" t="s">
        <v>563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142</v>
      </c>
      <c r="AU192" s="245" t="s">
        <v>83</v>
      </c>
      <c r="AV192" s="14" t="s">
        <v>81</v>
      </c>
      <c r="AW192" s="14" t="s">
        <v>35</v>
      </c>
      <c r="AX192" s="14" t="s">
        <v>73</v>
      </c>
      <c r="AY192" s="24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564</v>
      </c>
      <c r="G193" s="226"/>
      <c r="H193" s="229">
        <v>4018.3339999999998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5" customFormat="1">
      <c r="A194" s="15"/>
      <c r="B194" s="246"/>
      <c r="C194" s="247"/>
      <c r="D194" s="218" t="s">
        <v>142</v>
      </c>
      <c r="E194" s="248" t="s">
        <v>19</v>
      </c>
      <c r="F194" s="249" t="s">
        <v>145</v>
      </c>
      <c r="G194" s="247"/>
      <c r="H194" s="250">
        <v>4018.3339999999998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142</v>
      </c>
      <c r="AU194" s="256" t="s">
        <v>83</v>
      </c>
      <c r="AV194" s="15" t="s">
        <v>136</v>
      </c>
      <c r="AW194" s="15" t="s">
        <v>35</v>
      </c>
      <c r="AX194" s="15" t="s">
        <v>81</v>
      </c>
      <c r="AY194" s="256" t="s">
        <v>129</v>
      </c>
    </row>
    <row r="195" s="2" customFormat="1" ht="16.5" customHeight="1">
      <c r="A195" s="39"/>
      <c r="B195" s="40"/>
      <c r="C195" s="205" t="s">
        <v>253</v>
      </c>
      <c r="D195" s="205" t="s">
        <v>131</v>
      </c>
      <c r="E195" s="206" t="s">
        <v>565</v>
      </c>
      <c r="F195" s="207" t="s">
        <v>566</v>
      </c>
      <c r="G195" s="208" t="s">
        <v>154</v>
      </c>
      <c r="H195" s="209">
        <v>2114.913</v>
      </c>
      <c r="I195" s="210"/>
      <c r="J195" s="211">
        <f>ROUND(I195*H195,2)</f>
        <v>0</v>
      </c>
      <c r="K195" s="207" t="s">
        <v>135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136</v>
      </c>
      <c r="AT195" s="216" t="s">
        <v>131</v>
      </c>
      <c r="AU195" s="216" t="s">
        <v>83</v>
      </c>
      <c r="AY195" s="18" t="s">
        <v>129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136</v>
      </c>
      <c r="BM195" s="216" t="s">
        <v>567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568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83</v>
      </c>
    </row>
    <row r="197" s="2" customFormat="1">
      <c r="A197" s="39"/>
      <c r="B197" s="40"/>
      <c r="C197" s="41"/>
      <c r="D197" s="223" t="s">
        <v>140</v>
      </c>
      <c r="E197" s="41"/>
      <c r="F197" s="224" t="s">
        <v>569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83</v>
      </c>
    </row>
    <row r="198" s="13" customFormat="1">
      <c r="A198" s="13"/>
      <c r="B198" s="225"/>
      <c r="C198" s="226"/>
      <c r="D198" s="218" t="s">
        <v>142</v>
      </c>
      <c r="E198" s="227" t="s">
        <v>19</v>
      </c>
      <c r="F198" s="228" t="s">
        <v>570</v>
      </c>
      <c r="G198" s="226"/>
      <c r="H198" s="229">
        <v>2114.913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142</v>
      </c>
      <c r="AU198" s="235" t="s">
        <v>83</v>
      </c>
      <c r="AV198" s="13" t="s">
        <v>83</v>
      </c>
      <c r="AW198" s="13" t="s">
        <v>35</v>
      </c>
      <c r="AX198" s="13" t="s">
        <v>73</v>
      </c>
      <c r="AY198" s="235" t="s">
        <v>129</v>
      </c>
    </row>
    <row r="199" s="15" customFormat="1">
      <c r="A199" s="15"/>
      <c r="B199" s="246"/>
      <c r="C199" s="247"/>
      <c r="D199" s="218" t="s">
        <v>142</v>
      </c>
      <c r="E199" s="248" t="s">
        <v>19</v>
      </c>
      <c r="F199" s="249" t="s">
        <v>145</v>
      </c>
      <c r="G199" s="247"/>
      <c r="H199" s="250">
        <v>2114.913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142</v>
      </c>
      <c r="AU199" s="256" t="s">
        <v>83</v>
      </c>
      <c r="AV199" s="15" t="s">
        <v>136</v>
      </c>
      <c r="AW199" s="15" t="s">
        <v>35</v>
      </c>
      <c r="AX199" s="15" t="s">
        <v>81</v>
      </c>
      <c r="AY199" s="256" t="s">
        <v>129</v>
      </c>
    </row>
    <row r="200" s="2" customFormat="1" ht="16.5" customHeight="1">
      <c r="A200" s="39"/>
      <c r="B200" s="40"/>
      <c r="C200" s="205" t="s">
        <v>261</v>
      </c>
      <c r="D200" s="205" t="s">
        <v>131</v>
      </c>
      <c r="E200" s="206" t="s">
        <v>571</v>
      </c>
      <c r="F200" s="207" t="s">
        <v>566</v>
      </c>
      <c r="G200" s="208" t="s">
        <v>154</v>
      </c>
      <c r="H200" s="209">
        <v>344.73599999999999</v>
      </c>
      <c r="I200" s="210"/>
      <c r="J200" s="211">
        <f>ROUND(I200*H200,2)</f>
        <v>0</v>
      </c>
      <c r="K200" s="207" t="s">
        <v>135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136</v>
      </c>
      <c r="AT200" s="216" t="s">
        <v>131</v>
      </c>
      <c r="AU200" s="216" t="s">
        <v>83</v>
      </c>
      <c r="AY200" s="18" t="s">
        <v>129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136</v>
      </c>
      <c r="BM200" s="216" t="s">
        <v>572</v>
      </c>
    </row>
    <row r="201" s="2" customFormat="1">
      <c r="A201" s="39"/>
      <c r="B201" s="40"/>
      <c r="C201" s="41"/>
      <c r="D201" s="218" t="s">
        <v>138</v>
      </c>
      <c r="E201" s="41"/>
      <c r="F201" s="219" t="s">
        <v>568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138</v>
      </c>
      <c r="AU201" s="18" t="s">
        <v>83</v>
      </c>
    </row>
    <row r="202" s="2" customFormat="1">
      <c r="A202" s="39"/>
      <c r="B202" s="40"/>
      <c r="C202" s="41"/>
      <c r="D202" s="223" t="s">
        <v>140</v>
      </c>
      <c r="E202" s="41"/>
      <c r="F202" s="224" t="s">
        <v>573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140</v>
      </c>
      <c r="AU202" s="18" t="s">
        <v>83</v>
      </c>
    </row>
    <row r="203" s="13" customFormat="1">
      <c r="A203" s="13"/>
      <c r="B203" s="225"/>
      <c r="C203" s="226"/>
      <c r="D203" s="218" t="s">
        <v>142</v>
      </c>
      <c r="E203" s="227" t="s">
        <v>19</v>
      </c>
      <c r="F203" s="228" t="s">
        <v>574</v>
      </c>
      <c r="G203" s="226"/>
      <c r="H203" s="229">
        <v>344.73599999999999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142</v>
      </c>
      <c r="AU203" s="235" t="s">
        <v>83</v>
      </c>
      <c r="AV203" s="13" t="s">
        <v>83</v>
      </c>
      <c r="AW203" s="13" t="s">
        <v>35</v>
      </c>
      <c r="AX203" s="13" t="s">
        <v>73</v>
      </c>
      <c r="AY203" s="235" t="s">
        <v>129</v>
      </c>
    </row>
    <row r="204" s="15" customFormat="1">
      <c r="A204" s="15"/>
      <c r="B204" s="246"/>
      <c r="C204" s="247"/>
      <c r="D204" s="218" t="s">
        <v>142</v>
      </c>
      <c r="E204" s="248" t="s">
        <v>19</v>
      </c>
      <c r="F204" s="249" t="s">
        <v>145</v>
      </c>
      <c r="G204" s="247"/>
      <c r="H204" s="250">
        <v>344.73599999999999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142</v>
      </c>
      <c r="AU204" s="256" t="s">
        <v>83</v>
      </c>
      <c r="AV204" s="15" t="s">
        <v>136</v>
      </c>
      <c r="AW204" s="15" t="s">
        <v>35</v>
      </c>
      <c r="AX204" s="15" t="s">
        <v>81</v>
      </c>
      <c r="AY204" s="256" t="s">
        <v>129</v>
      </c>
    </row>
    <row r="205" s="2" customFormat="1" ht="16.5" customHeight="1">
      <c r="A205" s="39"/>
      <c r="B205" s="40"/>
      <c r="C205" s="205" t="s">
        <v>270</v>
      </c>
      <c r="D205" s="205" t="s">
        <v>131</v>
      </c>
      <c r="E205" s="206" t="s">
        <v>575</v>
      </c>
      <c r="F205" s="207" t="s">
        <v>566</v>
      </c>
      <c r="G205" s="208" t="s">
        <v>154</v>
      </c>
      <c r="H205" s="209">
        <v>1862.6400000000001</v>
      </c>
      <c r="I205" s="210"/>
      <c r="J205" s="211">
        <f>ROUND(I205*H205,2)</f>
        <v>0</v>
      </c>
      <c r="K205" s="207" t="s">
        <v>135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136</v>
      </c>
      <c r="AT205" s="216" t="s">
        <v>131</v>
      </c>
      <c r="AU205" s="216" t="s">
        <v>83</v>
      </c>
      <c r="AY205" s="18" t="s">
        <v>129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136</v>
      </c>
      <c r="BM205" s="216" t="s">
        <v>576</v>
      </c>
    </row>
    <row r="206" s="2" customFormat="1">
      <c r="A206" s="39"/>
      <c r="B206" s="40"/>
      <c r="C206" s="41"/>
      <c r="D206" s="218" t="s">
        <v>138</v>
      </c>
      <c r="E206" s="41"/>
      <c r="F206" s="219" t="s">
        <v>568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138</v>
      </c>
      <c r="AU206" s="18" t="s">
        <v>83</v>
      </c>
    </row>
    <row r="207" s="2" customFormat="1">
      <c r="A207" s="39"/>
      <c r="B207" s="40"/>
      <c r="C207" s="41"/>
      <c r="D207" s="223" t="s">
        <v>140</v>
      </c>
      <c r="E207" s="41"/>
      <c r="F207" s="224" t="s">
        <v>577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140</v>
      </c>
      <c r="AU207" s="18" t="s">
        <v>83</v>
      </c>
    </row>
    <row r="208" s="14" customFormat="1">
      <c r="A208" s="14"/>
      <c r="B208" s="236"/>
      <c r="C208" s="237"/>
      <c r="D208" s="218" t="s">
        <v>142</v>
      </c>
      <c r="E208" s="238" t="s">
        <v>19</v>
      </c>
      <c r="F208" s="239" t="s">
        <v>578</v>
      </c>
      <c r="G208" s="237"/>
      <c r="H208" s="238" t="s">
        <v>19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142</v>
      </c>
      <c r="AU208" s="245" t="s">
        <v>83</v>
      </c>
      <c r="AV208" s="14" t="s">
        <v>81</v>
      </c>
      <c r="AW208" s="14" t="s">
        <v>35</v>
      </c>
      <c r="AX208" s="14" t="s">
        <v>73</v>
      </c>
      <c r="AY208" s="245" t="s">
        <v>129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506</v>
      </c>
      <c r="G209" s="226"/>
      <c r="H209" s="229">
        <v>1862.6400000000001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1862.6400000000001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24.15" customHeight="1">
      <c r="A211" s="39"/>
      <c r="B211" s="40"/>
      <c r="C211" s="205" t="s">
        <v>277</v>
      </c>
      <c r="D211" s="205" t="s">
        <v>131</v>
      </c>
      <c r="E211" s="206" t="s">
        <v>579</v>
      </c>
      <c r="F211" s="207" t="s">
        <v>580</v>
      </c>
      <c r="G211" s="208" t="s">
        <v>154</v>
      </c>
      <c r="H211" s="209">
        <v>256.31999999999999</v>
      </c>
      <c r="I211" s="210"/>
      <c r="J211" s="211">
        <f>ROUND(I211*H211,2)</f>
        <v>0</v>
      </c>
      <c r="K211" s="207" t="s">
        <v>135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136</v>
      </c>
      <c r="AT211" s="216" t="s">
        <v>131</v>
      </c>
      <c r="AU211" s="216" t="s">
        <v>83</v>
      </c>
      <c r="AY211" s="18" t="s">
        <v>129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136</v>
      </c>
      <c r="BM211" s="216" t="s">
        <v>581</v>
      </c>
    </row>
    <row r="212" s="2" customFormat="1">
      <c r="A212" s="39"/>
      <c r="B212" s="40"/>
      <c r="C212" s="41"/>
      <c r="D212" s="218" t="s">
        <v>138</v>
      </c>
      <c r="E212" s="41"/>
      <c r="F212" s="219" t="s">
        <v>582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138</v>
      </c>
      <c r="AU212" s="18" t="s">
        <v>83</v>
      </c>
    </row>
    <row r="213" s="2" customFormat="1">
      <c r="A213" s="39"/>
      <c r="B213" s="40"/>
      <c r="C213" s="41"/>
      <c r="D213" s="223" t="s">
        <v>140</v>
      </c>
      <c r="E213" s="41"/>
      <c r="F213" s="224" t="s">
        <v>583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140</v>
      </c>
      <c r="AU213" s="18" t="s">
        <v>83</v>
      </c>
    </row>
    <row r="214" s="13" customFormat="1">
      <c r="A214" s="13"/>
      <c r="B214" s="225"/>
      <c r="C214" s="226"/>
      <c r="D214" s="218" t="s">
        <v>142</v>
      </c>
      <c r="E214" s="227" t="s">
        <v>19</v>
      </c>
      <c r="F214" s="228" t="s">
        <v>584</v>
      </c>
      <c r="G214" s="226"/>
      <c r="H214" s="229">
        <v>256.31999999999999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83</v>
      </c>
      <c r="AV214" s="13" t="s">
        <v>83</v>
      </c>
      <c r="AW214" s="13" t="s">
        <v>35</v>
      </c>
      <c r="AX214" s="13" t="s">
        <v>73</v>
      </c>
      <c r="AY214" s="235" t="s">
        <v>129</v>
      </c>
    </row>
    <row r="215" s="15" customFormat="1">
      <c r="A215" s="15"/>
      <c r="B215" s="246"/>
      <c r="C215" s="247"/>
      <c r="D215" s="218" t="s">
        <v>142</v>
      </c>
      <c r="E215" s="248" t="s">
        <v>19</v>
      </c>
      <c r="F215" s="249" t="s">
        <v>145</v>
      </c>
      <c r="G215" s="247"/>
      <c r="H215" s="250">
        <v>256.31999999999999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142</v>
      </c>
      <c r="AU215" s="256" t="s">
        <v>83</v>
      </c>
      <c r="AV215" s="15" t="s">
        <v>136</v>
      </c>
      <c r="AW215" s="15" t="s">
        <v>35</v>
      </c>
      <c r="AX215" s="15" t="s">
        <v>81</v>
      </c>
      <c r="AY215" s="256" t="s">
        <v>129</v>
      </c>
    </row>
    <row r="216" s="2" customFormat="1" ht="16.5" customHeight="1">
      <c r="A216" s="39"/>
      <c r="B216" s="40"/>
      <c r="C216" s="260" t="s">
        <v>285</v>
      </c>
      <c r="D216" s="260" t="s">
        <v>371</v>
      </c>
      <c r="E216" s="261" t="s">
        <v>585</v>
      </c>
      <c r="F216" s="262" t="s">
        <v>586</v>
      </c>
      <c r="G216" s="263" t="s">
        <v>242</v>
      </c>
      <c r="H216" s="264">
        <v>512.63999999999999</v>
      </c>
      <c r="I216" s="265"/>
      <c r="J216" s="266">
        <f>ROUND(I216*H216,2)</f>
        <v>0</v>
      </c>
      <c r="K216" s="262" t="s">
        <v>135</v>
      </c>
      <c r="L216" s="267"/>
      <c r="M216" s="268" t="s">
        <v>19</v>
      </c>
      <c r="N216" s="269" t="s">
        <v>44</v>
      </c>
      <c r="O216" s="85"/>
      <c r="P216" s="214">
        <f>O216*H216</f>
        <v>0</v>
      </c>
      <c r="Q216" s="214">
        <v>1</v>
      </c>
      <c r="R216" s="214">
        <f>Q216*H216</f>
        <v>512.63999999999999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194</v>
      </c>
      <c r="AT216" s="216" t="s">
        <v>371</v>
      </c>
      <c r="AU216" s="216" t="s">
        <v>83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136</v>
      </c>
      <c r="BM216" s="216" t="s">
        <v>587</v>
      </c>
    </row>
    <row r="217" s="2" customFormat="1">
      <c r="A217" s="39"/>
      <c r="B217" s="40"/>
      <c r="C217" s="41"/>
      <c r="D217" s="218" t="s">
        <v>138</v>
      </c>
      <c r="E217" s="41"/>
      <c r="F217" s="219" t="s">
        <v>586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138</v>
      </c>
      <c r="AU217" s="18" t="s">
        <v>83</v>
      </c>
    </row>
    <row r="218" s="2" customFormat="1">
      <c r="A218" s="39"/>
      <c r="B218" s="40"/>
      <c r="C218" s="41"/>
      <c r="D218" s="223" t="s">
        <v>140</v>
      </c>
      <c r="E218" s="41"/>
      <c r="F218" s="224" t="s">
        <v>588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140</v>
      </c>
      <c r="AU218" s="18" t="s">
        <v>83</v>
      </c>
    </row>
    <row r="219" s="13" customFormat="1">
      <c r="A219" s="13"/>
      <c r="B219" s="225"/>
      <c r="C219" s="226"/>
      <c r="D219" s="218" t="s">
        <v>142</v>
      </c>
      <c r="E219" s="226"/>
      <c r="F219" s="228" t="s">
        <v>589</v>
      </c>
      <c r="G219" s="226"/>
      <c r="H219" s="229">
        <v>512.63999999999999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142</v>
      </c>
      <c r="AU219" s="235" t="s">
        <v>83</v>
      </c>
      <c r="AV219" s="13" t="s">
        <v>83</v>
      </c>
      <c r="AW219" s="13" t="s">
        <v>4</v>
      </c>
      <c r="AX219" s="13" t="s">
        <v>81</v>
      </c>
      <c r="AY219" s="235" t="s">
        <v>129</v>
      </c>
    </row>
    <row r="220" s="2" customFormat="1" ht="33" customHeight="1">
      <c r="A220" s="39"/>
      <c r="B220" s="40"/>
      <c r="C220" s="205" t="s">
        <v>7</v>
      </c>
      <c r="D220" s="205" t="s">
        <v>131</v>
      </c>
      <c r="E220" s="206" t="s">
        <v>590</v>
      </c>
      <c r="F220" s="207" t="s">
        <v>591</v>
      </c>
      <c r="G220" s="208" t="s">
        <v>154</v>
      </c>
      <c r="H220" s="209">
        <v>91.378</v>
      </c>
      <c r="I220" s="210"/>
      <c r="J220" s="211">
        <f>ROUND(I220*H220,2)</f>
        <v>0</v>
      </c>
      <c r="K220" s="207" t="s">
        <v>135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136</v>
      </c>
      <c r="AT220" s="216" t="s">
        <v>131</v>
      </c>
      <c r="AU220" s="216" t="s">
        <v>83</v>
      </c>
      <c r="AY220" s="18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136</v>
      </c>
      <c r="BM220" s="216" t="s">
        <v>592</v>
      </c>
    </row>
    <row r="221" s="2" customFormat="1">
      <c r="A221" s="39"/>
      <c r="B221" s="40"/>
      <c r="C221" s="41"/>
      <c r="D221" s="218" t="s">
        <v>138</v>
      </c>
      <c r="E221" s="41"/>
      <c r="F221" s="219" t="s">
        <v>593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83</v>
      </c>
    </row>
    <row r="222" s="2" customFormat="1">
      <c r="A222" s="39"/>
      <c r="B222" s="40"/>
      <c r="C222" s="41"/>
      <c r="D222" s="223" t="s">
        <v>140</v>
      </c>
      <c r="E222" s="41"/>
      <c r="F222" s="224" t="s">
        <v>594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140</v>
      </c>
      <c r="AU222" s="18" t="s">
        <v>83</v>
      </c>
    </row>
    <row r="223" s="14" customFormat="1">
      <c r="A223" s="14"/>
      <c r="B223" s="236"/>
      <c r="C223" s="237"/>
      <c r="D223" s="218" t="s">
        <v>142</v>
      </c>
      <c r="E223" s="238" t="s">
        <v>19</v>
      </c>
      <c r="F223" s="239" t="s">
        <v>595</v>
      </c>
      <c r="G223" s="237"/>
      <c r="H223" s="238" t="s">
        <v>19</v>
      </c>
      <c r="I223" s="240"/>
      <c r="J223" s="237"/>
      <c r="K223" s="237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142</v>
      </c>
      <c r="AU223" s="245" t="s">
        <v>83</v>
      </c>
      <c r="AV223" s="14" t="s">
        <v>81</v>
      </c>
      <c r="AW223" s="14" t="s">
        <v>35</v>
      </c>
      <c r="AX223" s="14" t="s">
        <v>73</v>
      </c>
      <c r="AY223" s="245" t="s">
        <v>129</v>
      </c>
    </row>
    <row r="224" s="13" customFormat="1">
      <c r="A224" s="13"/>
      <c r="B224" s="225"/>
      <c r="C224" s="226"/>
      <c r="D224" s="218" t="s">
        <v>142</v>
      </c>
      <c r="E224" s="227" t="s">
        <v>19</v>
      </c>
      <c r="F224" s="228" t="s">
        <v>596</v>
      </c>
      <c r="G224" s="226"/>
      <c r="H224" s="229">
        <v>91.378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142</v>
      </c>
      <c r="AU224" s="235" t="s">
        <v>83</v>
      </c>
      <c r="AV224" s="13" t="s">
        <v>83</v>
      </c>
      <c r="AW224" s="13" t="s">
        <v>35</v>
      </c>
      <c r="AX224" s="13" t="s">
        <v>73</v>
      </c>
      <c r="AY224" s="235" t="s">
        <v>129</v>
      </c>
    </row>
    <row r="225" s="15" customFormat="1">
      <c r="A225" s="15"/>
      <c r="B225" s="246"/>
      <c r="C225" s="247"/>
      <c r="D225" s="218" t="s">
        <v>142</v>
      </c>
      <c r="E225" s="248" t="s">
        <v>19</v>
      </c>
      <c r="F225" s="249" t="s">
        <v>145</v>
      </c>
      <c r="G225" s="247"/>
      <c r="H225" s="250">
        <v>91.378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6" t="s">
        <v>142</v>
      </c>
      <c r="AU225" s="256" t="s">
        <v>83</v>
      </c>
      <c r="AV225" s="15" t="s">
        <v>136</v>
      </c>
      <c r="AW225" s="15" t="s">
        <v>35</v>
      </c>
      <c r="AX225" s="15" t="s">
        <v>81</v>
      </c>
      <c r="AY225" s="256" t="s">
        <v>129</v>
      </c>
    </row>
    <row r="226" s="2" customFormat="1" ht="33" customHeight="1">
      <c r="A226" s="39"/>
      <c r="B226" s="40"/>
      <c r="C226" s="205" t="s">
        <v>297</v>
      </c>
      <c r="D226" s="205" t="s">
        <v>131</v>
      </c>
      <c r="E226" s="206" t="s">
        <v>597</v>
      </c>
      <c r="F226" s="207" t="s">
        <v>598</v>
      </c>
      <c r="G226" s="208" t="s">
        <v>134</v>
      </c>
      <c r="H226" s="209">
        <v>10646</v>
      </c>
      <c r="I226" s="210"/>
      <c r="J226" s="211">
        <f>ROUND(I226*H226,2)</f>
        <v>0</v>
      </c>
      <c r="K226" s="207" t="s">
        <v>135</v>
      </c>
      <c r="L226" s="45"/>
      <c r="M226" s="212" t="s">
        <v>19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136</v>
      </c>
      <c r="AT226" s="216" t="s">
        <v>131</v>
      </c>
      <c r="AU226" s="216" t="s">
        <v>83</v>
      </c>
      <c r="AY226" s="18" t="s">
        <v>129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136</v>
      </c>
      <c r="BM226" s="216" t="s">
        <v>599</v>
      </c>
    </row>
    <row r="227" s="2" customFormat="1">
      <c r="A227" s="39"/>
      <c r="B227" s="40"/>
      <c r="C227" s="41"/>
      <c r="D227" s="218" t="s">
        <v>138</v>
      </c>
      <c r="E227" s="41"/>
      <c r="F227" s="219" t="s">
        <v>600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138</v>
      </c>
      <c r="AU227" s="18" t="s">
        <v>83</v>
      </c>
    </row>
    <row r="228" s="2" customFormat="1">
      <c r="A228" s="39"/>
      <c r="B228" s="40"/>
      <c r="C228" s="41"/>
      <c r="D228" s="223" t="s">
        <v>140</v>
      </c>
      <c r="E228" s="41"/>
      <c r="F228" s="224" t="s">
        <v>601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140</v>
      </c>
      <c r="AU228" s="18" t="s">
        <v>83</v>
      </c>
    </row>
    <row r="229" s="13" customFormat="1">
      <c r="A229" s="13"/>
      <c r="B229" s="225"/>
      <c r="C229" s="226"/>
      <c r="D229" s="218" t="s">
        <v>142</v>
      </c>
      <c r="E229" s="227" t="s">
        <v>19</v>
      </c>
      <c r="F229" s="228" t="s">
        <v>602</v>
      </c>
      <c r="G229" s="226"/>
      <c r="H229" s="229">
        <v>10646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142</v>
      </c>
      <c r="AU229" s="235" t="s">
        <v>83</v>
      </c>
      <c r="AV229" s="13" t="s">
        <v>83</v>
      </c>
      <c r="AW229" s="13" t="s">
        <v>35</v>
      </c>
      <c r="AX229" s="13" t="s">
        <v>73</v>
      </c>
      <c r="AY229" s="235" t="s">
        <v>129</v>
      </c>
    </row>
    <row r="230" s="15" customFormat="1">
      <c r="A230" s="15"/>
      <c r="B230" s="246"/>
      <c r="C230" s="247"/>
      <c r="D230" s="218" t="s">
        <v>142</v>
      </c>
      <c r="E230" s="248" t="s">
        <v>19</v>
      </c>
      <c r="F230" s="249" t="s">
        <v>145</v>
      </c>
      <c r="G230" s="247"/>
      <c r="H230" s="250">
        <v>10646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142</v>
      </c>
      <c r="AU230" s="256" t="s">
        <v>83</v>
      </c>
      <c r="AV230" s="15" t="s">
        <v>136</v>
      </c>
      <c r="AW230" s="15" t="s">
        <v>35</v>
      </c>
      <c r="AX230" s="15" t="s">
        <v>81</v>
      </c>
      <c r="AY230" s="256" t="s">
        <v>129</v>
      </c>
    </row>
    <row r="231" s="2" customFormat="1" ht="24.15" customHeight="1">
      <c r="A231" s="39"/>
      <c r="B231" s="40"/>
      <c r="C231" s="205" t="s">
        <v>304</v>
      </c>
      <c r="D231" s="205" t="s">
        <v>131</v>
      </c>
      <c r="E231" s="206" t="s">
        <v>603</v>
      </c>
      <c r="F231" s="207" t="s">
        <v>604</v>
      </c>
      <c r="G231" s="208" t="s">
        <v>134</v>
      </c>
      <c r="H231" s="209">
        <v>4637</v>
      </c>
      <c r="I231" s="210"/>
      <c r="J231" s="211">
        <f>ROUND(I231*H231,2)</f>
        <v>0</v>
      </c>
      <c r="K231" s="207" t="s">
        <v>135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136</v>
      </c>
      <c r="AT231" s="216" t="s">
        <v>131</v>
      </c>
      <c r="AU231" s="216" t="s">
        <v>83</v>
      </c>
      <c r="AY231" s="18" t="s">
        <v>129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136</v>
      </c>
      <c r="BM231" s="216" t="s">
        <v>605</v>
      </c>
    </row>
    <row r="232" s="2" customFormat="1">
      <c r="A232" s="39"/>
      <c r="B232" s="40"/>
      <c r="C232" s="41"/>
      <c r="D232" s="218" t="s">
        <v>138</v>
      </c>
      <c r="E232" s="41"/>
      <c r="F232" s="219" t="s">
        <v>606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138</v>
      </c>
      <c r="AU232" s="18" t="s">
        <v>83</v>
      </c>
    </row>
    <row r="233" s="2" customFormat="1">
      <c r="A233" s="39"/>
      <c r="B233" s="40"/>
      <c r="C233" s="41"/>
      <c r="D233" s="223" t="s">
        <v>140</v>
      </c>
      <c r="E233" s="41"/>
      <c r="F233" s="224" t="s">
        <v>607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140</v>
      </c>
      <c r="AU233" s="18" t="s">
        <v>83</v>
      </c>
    </row>
    <row r="234" s="13" customFormat="1">
      <c r="A234" s="13"/>
      <c r="B234" s="225"/>
      <c r="C234" s="226"/>
      <c r="D234" s="218" t="s">
        <v>142</v>
      </c>
      <c r="E234" s="227" t="s">
        <v>19</v>
      </c>
      <c r="F234" s="228" t="s">
        <v>608</v>
      </c>
      <c r="G234" s="226"/>
      <c r="H234" s="229">
        <v>4637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142</v>
      </c>
      <c r="AU234" s="235" t="s">
        <v>83</v>
      </c>
      <c r="AV234" s="13" t="s">
        <v>83</v>
      </c>
      <c r="AW234" s="13" t="s">
        <v>35</v>
      </c>
      <c r="AX234" s="13" t="s">
        <v>73</v>
      </c>
      <c r="AY234" s="235" t="s">
        <v>129</v>
      </c>
    </row>
    <row r="235" s="15" customFormat="1">
      <c r="A235" s="15"/>
      <c r="B235" s="246"/>
      <c r="C235" s="247"/>
      <c r="D235" s="218" t="s">
        <v>142</v>
      </c>
      <c r="E235" s="248" t="s">
        <v>19</v>
      </c>
      <c r="F235" s="249" t="s">
        <v>145</v>
      </c>
      <c r="G235" s="247"/>
      <c r="H235" s="250">
        <v>4637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142</v>
      </c>
      <c r="AU235" s="256" t="s">
        <v>83</v>
      </c>
      <c r="AV235" s="15" t="s">
        <v>136</v>
      </c>
      <c r="AW235" s="15" t="s">
        <v>35</v>
      </c>
      <c r="AX235" s="15" t="s">
        <v>81</v>
      </c>
      <c r="AY235" s="256" t="s">
        <v>129</v>
      </c>
    </row>
    <row r="236" s="2" customFormat="1" ht="16.5" customHeight="1">
      <c r="A236" s="39"/>
      <c r="B236" s="40"/>
      <c r="C236" s="260" t="s">
        <v>311</v>
      </c>
      <c r="D236" s="260" t="s">
        <v>371</v>
      </c>
      <c r="E236" s="261" t="s">
        <v>609</v>
      </c>
      <c r="F236" s="262" t="s">
        <v>610</v>
      </c>
      <c r="G236" s="263" t="s">
        <v>611</v>
      </c>
      <c r="H236" s="264">
        <v>92.739999999999995</v>
      </c>
      <c r="I236" s="265"/>
      <c r="J236" s="266">
        <f>ROUND(I236*H236,2)</f>
        <v>0</v>
      </c>
      <c r="K236" s="262" t="s">
        <v>135</v>
      </c>
      <c r="L236" s="267"/>
      <c r="M236" s="268" t="s">
        <v>19</v>
      </c>
      <c r="N236" s="269" t="s">
        <v>44</v>
      </c>
      <c r="O236" s="85"/>
      <c r="P236" s="214">
        <f>O236*H236</f>
        <v>0</v>
      </c>
      <c r="Q236" s="214">
        <v>0.001</v>
      </c>
      <c r="R236" s="214">
        <f>Q236*H236</f>
        <v>0.092740000000000003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194</v>
      </c>
      <c r="AT236" s="216" t="s">
        <v>371</v>
      </c>
      <c r="AU236" s="216" t="s">
        <v>83</v>
      </c>
      <c r="AY236" s="18" t="s">
        <v>129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81</v>
      </c>
      <c r="BK236" s="217">
        <f>ROUND(I236*H236,2)</f>
        <v>0</v>
      </c>
      <c r="BL236" s="18" t="s">
        <v>136</v>
      </c>
      <c r="BM236" s="216" t="s">
        <v>612</v>
      </c>
    </row>
    <row r="237" s="2" customFormat="1">
      <c r="A237" s="39"/>
      <c r="B237" s="40"/>
      <c r="C237" s="41"/>
      <c r="D237" s="218" t="s">
        <v>138</v>
      </c>
      <c r="E237" s="41"/>
      <c r="F237" s="219" t="s">
        <v>610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138</v>
      </c>
      <c r="AU237" s="18" t="s">
        <v>83</v>
      </c>
    </row>
    <row r="238" s="2" customFormat="1">
      <c r="A238" s="39"/>
      <c r="B238" s="40"/>
      <c r="C238" s="41"/>
      <c r="D238" s="223" t="s">
        <v>140</v>
      </c>
      <c r="E238" s="41"/>
      <c r="F238" s="224" t="s">
        <v>613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140</v>
      </c>
      <c r="AU238" s="18" t="s">
        <v>83</v>
      </c>
    </row>
    <row r="239" s="13" customFormat="1">
      <c r="A239" s="13"/>
      <c r="B239" s="225"/>
      <c r="C239" s="226"/>
      <c r="D239" s="218" t="s">
        <v>142</v>
      </c>
      <c r="E239" s="226"/>
      <c r="F239" s="228" t="s">
        <v>614</v>
      </c>
      <c r="G239" s="226"/>
      <c r="H239" s="229">
        <v>92.739999999999995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142</v>
      </c>
      <c r="AU239" s="235" t="s">
        <v>83</v>
      </c>
      <c r="AV239" s="13" t="s">
        <v>83</v>
      </c>
      <c r="AW239" s="13" t="s">
        <v>4</v>
      </c>
      <c r="AX239" s="13" t="s">
        <v>81</v>
      </c>
      <c r="AY239" s="235" t="s">
        <v>129</v>
      </c>
    </row>
    <row r="240" s="2" customFormat="1" ht="33" customHeight="1">
      <c r="A240" s="39"/>
      <c r="B240" s="40"/>
      <c r="C240" s="205" t="s">
        <v>322</v>
      </c>
      <c r="D240" s="205" t="s">
        <v>131</v>
      </c>
      <c r="E240" s="206" t="s">
        <v>615</v>
      </c>
      <c r="F240" s="207" t="s">
        <v>616</v>
      </c>
      <c r="G240" s="208" t="s">
        <v>134</v>
      </c>
      <c r="H240" s="209">
        <v>6955.5</v>
      </c>
      <c r="I240" s="210"/>
      <c r="J240" s="211">
        <f>ROUND(I240*H240,2)</f>
        <v>0</v>
      </c>
      <c r="K240" s="207" t="s">
        <v>135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136</v>
      </c>
      <c r="AT240" s="216" t="s">
        <v>131</v>
      </c>
      <c r="AU240" s="216" t="s">
        <v>83</v>
      </c>
      <c r="AY240" s="18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136</v>
      </c>
      <c r="BM240" s="216" t="s">
        <v>617</v>
      </c>
    </row>
    <row r="241" s="2" customFormat="1">
      <c r="A241" s="39"/>
      <c r="B241" s="40"/>
      <c r="C241" s="41"/>
      <c r="D241" s="218" t="s">
        <v>138</v>
      </c>
      <c r="E241" s="41"/>
      <c r="F241" s="219" t="s">
        <v>618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138</v>
      </c>
      <c r="AU241" s="18" t="s">
        <v>83</v>
      </c>
    </row>
    <row r="242" s="2" customFormat="1">
      <c r="A242" s="39"/>
      <c r="B242" s="40"/>
      <c r="C242" s="41"/>
      <c r="D242" s="223" t="s">
        <v>140</v>
      </c>
      <c r="E242" s="41"/>
      <c r="F242" s="224" t="s">
        <v>619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83</v>
      </c>
    </row>
    <row r="243" s="13" customFormat="1">
      <c r="A243" s="13"/>
      <c r="B243" s="225"/>
      <c r="C243" s="226"/>
      <c r="D243" s="218" t="s">
        <v>142</v>
      </c>
      <c r="E243" s="227" t="s">
        <v>19</v>
      </c>
      <c r="F243" s="228" t="s">
        <v>620</v>
      </c>
      <c r="G243" s="226"/>
      <c r="H243" s="229">
        <v>6955.5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142</v>
      </c>
      <c r="AU243" s="235" t="s">
        <v>83</v>
      </c>
      <c r="AV243" s="13" t="s">
        <v>83</v>
      </c>
      <c r="AW243" s="13" t="s">
        <v>35</v>
      </c>
      <c r="AX243" s="13" t="s">
        <v>73</v>
      </c>
      <c r="AY243" s="235" t="s">
        <v>129</v>
      </c>
    </row>
    <row r="244" s="15" customFormat="1">
      <c r="A244" s="15"/>
      <c r="B244" s="246"/>
      <c r="C244" s="247"/>
      <c r="D244" s="218" t="s">
        <v>142</v>
      </c>
      <c r="E244" s="248" t="s">
        <v>19</v>
      </c>
      <c r="F244" s="249" t="s">
        <v>145</v>
      </c>
      <c r="G244" s="247"/>
      <c r="H244" s="250">
        <v>6955.5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142</v>
      </c>
      <c r="AU244" s="256" t="s">
        <v>83</v>
      </c>
      <c r="AV244" s="15" t="s">
        <v>136</v>
      </c>
      <c r="AW244" s="15" t="s">
        <v>35</v>
      </c>
      <c r="AX244" s="15" t="s">
        <v>81</v>
      </c>
      <c r="AY244" s="256" t="s">
        <v>129</v>
      </c>
    </row>
    <row r="245" s="2" customFormat="1" ht="21.75" customHeight="1">
      <c r="A245" s="39"/>
      <c r="B245" s="40"/>
      <c r="C245" s="205" t="s">
        <v>330</v>
      </c>
      <c r="D245" s="205" t="s">
        <v>131</v>
      </c>
      <c r="E245" s="206" t="s">
        <v>621</v>
      </c>
      <c r="F245" s="207" t="s">
        <v>622</v>
      </c>
      <c r="G245" s="208" t="s">
        <v>134</v>
      </c>
      <c r="H245" s="209">
        <v>18548</v>
      </c>
      <c r="I245" s="210"/>
      <c r="J245" s="211">
        <f>ROUND(I245*H245,2)</f>
        <v>0</v>
      </c>
      <c r="K245" s="207" t="s">
        <v>135</v>
      </c>
      <c r="L245" s="45"/>
      <c r="M245" s="212" t="s">
        <v>19</v>
      </c>
      <c r="N245" s="213" t="s">
        <v>44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136</v>
      </c>
      <c r="AT245" s="216" t="s">
        <v>131</v>
      </c>
      <c r="AU245" s="216" t="s">
        <v>83</v>
      </c>
      <c r="AY245" s="18" t="s">
        <v>129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81</v>
      </c>
      <c r="BK245" s="217">
        <f>ROUND(I245*H245,2)</f>
        <v>0</v>
      </c>
      <c r="BL245" s="18" t="s">
        <v>136</v>
      </c>
      <c r="BM245" s="216" t="s">
        <v>623</v>
      </c>
    </row>
    <row r="246" s="2" customFormat="1">
      <c r="A246" s="39"/>
      <c r="B246" s="40"/>
      <c r="C246" s="41"/>
      <c r="D246" s="218" t="s">
        <v>138</v>
      </c>
      <c r="E246" s="41"/>
      <c r="F246" s="219" t="s">
        <v>624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138</v>
      </c>
      <c r="AU246" s="18" t="s">
        <v>83</v>
      </c>
    </row>
    <row r="247" s="2" customFormat="1">
      <c r="A247" s="39"/>
      <c r="B247" s="40"/>
      <c r="C247" s="41"/>
      <c r="D247" s="223" t="s">
        <v>140</v>
      </c>
      <c r="E247" s="41"/>
      <c r="F247" s="224" t="s">
        <v>625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140</v>
      </c>
      <c r="AU247" s="18" t="s">
        <v>83</v>
      </c>
    </row>
    <row r="248" s="13" customFormat="1">
      <c r="A248" s="13"/>
      <c r="B248" s="225"/>
      <c r="C248" s="226"/>
      <c r="D248" s="218" t="s">
        <v>142</v>
      </c>
      <c r="E248" s="227" t="s">
        <v>19</v>
      </c>
      <c r="F248" s="228" t="s">
        <v>626</v>
      </c>
      <c r="G248" s="226"/>
      <c r="H248" s="229">
        <v>18548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83</v>
      </c>
      <c r="AV248" s="13" t="s">
        <v>83</v>
      </c>
      <c r="AW248" s="13" t="s">
        <v>35</v>
      </c>
      <c r="AX248" s="13" t="s">
        <v>73</v>
      </c>
      <c r="AY248" s="235" t="s">
        <v>129</v>
      </c>
    </row>
    <row r="249" s="15" customFormat="1">
      <c r="A249" s="15"/>
      <c r="B249" s="246"/>
      <c r="C249" s="247"/>
      <c r="D249" s="218" t="s">
        <v>142</v>
      </c>
      <c r="E249" s="248" t="s">
        <v>19</v>
      </c>
      <c r="F249" s="249" t="s">
        <v>145</v>
      </c>
      <c r="G249" s="247"/>
      <c r="H249" s="250">
        <v>18548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142</v>
      </c>
      <c r="AU249" s="256" t="s">
        <v>83</v>
      </c>
      <c r="AV249" s="15" t="s">
        <v>136</v>
      </c>
      <c r="AW249" s="15" t="s">
        <v>35</v>
      </c>
      <c r="AX249" s="15" t="s">
        <v>81</v>
      </c>
      <c r="AY249" s="256" t="s">
        <v>129</v>
      </c>
    </row>
    <row r="250" s="2" customFormat="1" ht="21.75" customHeight="1">
      <c r="A250" s="39"/>
      <c r="B250" s="40"/>
      <c r="C250" s="205" t="s">
        <v>338</v>
      </c>
      <c r="D250" s="205" t="s">
        <v>131</v>
      </c>
      <c r="E250" s="206" t="s">
        <v>627</v>
      </c>
      <c r="F250" s="207" t="s">
        <v>628</v>
      </c>
      <c r="G250" s="208" t="s">
        <v>154</v>
      </c>
      <c r="H250" s="209">
        <v>115.925</v>
      </c>
      <c r="I250" s="210"/>
      <c r="J250" s="211">
        <f>ROUND(I250*H250,2)</f>
        <v>0</v>
      </c>
      <c r="K250" s="207" t="s">
        <v>135</v>
      </c>
      <c r="L250" s="45"/>
      <c r="M250" s="212" t="s">
        <v>19</v>
      </c>
      <c r="N250" s="213" t="s">
        <v>44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136</v>
      </c>
      <c r="AT250" s="216" t="s">
        <v>131</v>
      </c>
      <c r="AU250" s="216" t="s">
        <v>83</v>
      </c>
      <c r="AY250" s="18" t="s">
        <v>129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81</v>
      </c>
      <c r="BK250" s="217">
        <f>ROUND(I250*H250,2)</f>
        <v>0</v>
      </c>
      <c r="BL250" s="18" t="s">
        <v>136</v>
      </c>
      <c r="BM250" s="216" t="s">
        <v>629</v>
      </c>
    </row>
    <row r="251" s="2" customFormat="1">
      <c r="A251" s="39"/>
      <c r="B251" s="40"/>
      <c r="C251" s="41"/>
      <c r="D251" s="218" t="s">
        <v>138</v>
      </c>
      <c r="E251" s="41"/>
      <c r="F251" s="219" t="s">
        <v>630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83</v>
      </c>
    </row>
    <row r="252" s="2" customFormat="1">
      <c r="A252" s="39"/>
      <c r="B252" s="40"/>
      <c r="C252" s="41"/>
      <c r="D252" s="223" t="s">
        <v>140</v>
      </c>
      <c r="E252" s="41"/>
      <c r="F252" s="224" t="s">
        <v>631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140</v>
      </c>
      <c r="AU252" s="18" t="s">
        <v>83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632</v>
      </c>
      <c r="G253" s="226"/>
      <c r="H253" s="229">
        <v>115.925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83</v>
      </c>
      <c r="AV253" s="13" t="s">
        <v>83</v>
      </c>
      <c r="AW253" s="13" t="s">
        <v>35</v>
      </c>
      <c r="AX253" s="13" t="s">
        <v>73</v>
      </c>
      <c r="AY253" s="235" t="s">
        <v>129</v>
      </c>
    </row>
    <row r="254" s="15" customFormat="1">
      <c r="A254" s="15"/>
      <c r="B254" s="246"/>
      <c r="C254" s="247"/>
      <c r="D254" s="218" t="s">
        <v>142</v>
      </c>
      <c r="E254" s="248" t="s">
        <v>19</v>
      </c>
      <c r="F254" s="249" t="s">
        <v>145</v>
      </c>
      <c r="G254" s="247"/>
      <c r="H254" s="250">
        <v>115.925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142</v>
      </c>
      <c r="AU254" s="256" t="s">
        <v>83</v>
      </c>
      <c r="AV254" s="15" t="s">
        <v>136</v>
      </c>
      <c r="AW254" s="15" t="s">
        <v>35</v>
      </c>
      <c r="AX254" s="15" t="s">
        <v>81</v>
      </c>
      <c r="AY254" s="256" t="s">
        <v>129</v>
      </c>
    </row>
    <row r="255" s="2" customFormat="1" ht="24.15" customHeight="1">
      <c r="A255" s="39"/>
      <c r="B255" s="40"/>
      <c r="C255" s="205" t="s">
        <v>350</v>
      </c>
      <c r="D255" s="205" t="s">
        <v>131</v>
      </c>
      <c r="E255" s="206" t="s">
        <v>633</v>
      </c>
      <c r="F255" s="207" t="s">
        <v>634</v>
      </c>
      <c r="G255" s="208" t="s">
        <v>154</v>
      </c>
      <c r="H255" s="209">
        <v>1622.9500000000001</v>
      </c>
      <c r="I255" s="210"/>
      <c r="J255" s="211">
        <f>ROUND(I255*H255,2)</f>
        <v>0</v>
      </c>
      <c r="K255" s="207" t="s">
        <v>135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136</v>
      </c>
      <c r="AT255" s="216" t="s">
        <v>131</v>
      </c>
      <c r="AU255" s="216" t="s">
        <v>83</v>
      </c>
      <c r="AY255" s="18" t="s">
        <v>129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136</v>
      </c>
      <c r="BM255" s="216" t="s">
        <v>635</v>
      </c>
    </row>
    <row r="256" s="2" customFormat="1">
      <c r="A256" s="39"/>
      <c r="B256" s="40"/>
      <c r="C256" s="41"/>
      <c r="D256" s="218" t="s">
        <v>138</v>
      </c>
      <c r="E256" s="41"/>
      <c r="F256" s="219" t="s">
        <v>636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138</v>
      </c>
      <c r="AU256" s="18" t="s">
        <v>83</v>
      </c>
    </row>
    <row r="257" s="2" customFormat="1">
      <c r="A257" s="39"/>
      <c r="B257" s="40"/>
      <c r="C257" s="41"/>
      <c r="D257" s="223" t="s">
        <v>140</v>
      </c>
      <c r="E257" s="41"/>
      <c r="F257" s="224" t="s">
        <v>637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140</v>
      </c>
      <c r="AU257" s="18" t="s">
        <v>83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638</v>
      </c>
      <c r="G258" s="226"/>
      <c r="H258" s="229">
        <v>1622.9500000000001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5" customFormat="1">
      <c r="A259" s="15"/>
      <c r="B259" s="246"/>
      <c r="C259" s="247"/>
      <c r="D259" s="218" t="s">
        <v>142</v>
      </c>
      <c r="E259" s="248" t="s">
        <v>19</v>
      </c>
      <c r="F259" s="249" t="s">
        <v>145</v>
      </c>
      <c r="G259" s="247"/>
      <c r="H259" s="250">
        <v>1622.9500000000001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142</v>
      </c>
      <c r="AU259" s="256" t="s">
        <v>83</v>
      </c>
      <c r="AV259" s="15" t="s">
        <v>136</v>
      </c>
      <c r="AW259" s="15" t="s">
        <v>35</v>
      </c>
      <c r="AX259" s="15" t="s">
        <v>81</v>
      </c>
      <c r="AY259" s="256" t="s">
        <v>129</v>
      </c>
    </row>
    <row r="260" s="12" customFormat="1" ht="22.8" customHeight="1">
      <c r="A260" s="12"/>
      <c r="B260" s="189"/>
      <c r="C260" s="190"/>
      <c r="D260" s="191" t="s">
        <v>72</v>
      </c>
      <c r="E260" s="203" t="s">
        <v>83</v>
      </c>
      <c r="F260" s="203" t="s">
        <v>639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SUM(P261:P325)</f>
        <v>0</v>
      </c>
      <c r="Q260" s="197"/>
      <c r="R260" s="198">
        <f>SUM(R261:R325)</f>
        <v>144.22236082000001</v>
      </c>
      <c r="S260" s="197"/>
      <c r="T260" s="199">
        <f>SUM(T261:T325)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81</v>
      </c>
      <c r="AT260" s="201" t="s">
        <v>72</v>
      </c>
      <c r="AU260" s="201" t="s">
        <v>81</v>
      </c>
      <c r="AY260" s="200" t="s">
        <v>129</v>
      </c>
      <c r="BK260" s="202">
        <f>SUM(BK261:BK325)</f>
        <v>0</v>
      </c>
    </row>
    <row r="261" s="2" customFormat="1" ht="24.15" customHeight="1">
      <c r="A261" s="39"/>
      <c r="B261" s="40"/>
      <c r="C261" s="205" t="s">
        <v>357</v>
      </c>
      <c r="D261" s="205" t="s">
        <v>131</v>
      </c>
      <c r="E261" s="206" t="s">
        <v>640</v>
      </c>
      <c r="F261" s="207" t="s">
        <v>641</v>
      </c>
      <c r="G261" s="208" t="s">
        <v>134</v>
      </c>
      <c r="H261" s="209">
        <v>2990.4000000000001</v>
      </c>
      <c r="I261" s="210"/>
      <c r="J261" s="211">
        <f>ROUND(I261*H261,2)</f>
        <v>0</v>
      </c>
      <c r="K261" s="207" t="s">
        <v>135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0.00017000000000000001</v>
      </c>
      <c r="R261" s="214">
        <f>Q261*H261</f>
        <v>0.50836800000000004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136</v>
      </c>
      <c r="AT261" s="216" t="s">
        <v>131</v>
      </c>
      <c r="AU261" s="216" t="s">
        <v>83</v>
      </c>
      <c r="AY261" s="18" t="s">
        <v>129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136</v>
      </c>
      <c r="BM261" s="216" t="s">
        <v>642</v>
      </c>
    </row>
    <row r="262" s="2" customFormat="1">
      <c r="A262" s="39"/>
      <c r="B262" s="40"/>
      <c r="C262" s="41"/>
      <c r="D262" s="218" t="s">
        <v>138</v>
      </c>
      <c r="E262" s="41"/>
      <c r="F262" s="219" t="s">
        <v>643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138</v>
      </c>
      <c r="AU262" s="18" t="s">
        <v>83</v>
      </c>
    </row>
    <row r="263" s="2" customFormat="1">
      <c r="A263" s="39"/>
      <c r="B263" s="40"/>
      <c r="C263" s="41"/>
      <c r="D263" s="223" t="s">
        <v>140</v>
      </c>
      <c r="E263" s="41"/>
      <c r="F263" s="224" t="s">
        <v>644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83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645</v>
      </c>
      <c r="G264" s="226"/>
      <c r="H264" s="229">
        <v>2990.4000000000001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129</v>
      </c>
    </row>
    <row r="265" s="15" customFormat="1">
      <c r="A265" s="15"/>
      <c r="B265" s="246"/>
      <c r="C265" s="247"/>
      <c r="D265" s="218" t="s">
        <v>142</v>
      </c>
      <c r="E265" s="248" t="s">
        <v>19</v>
      </c>
      <c r="F265" s="249" t="s">
        <v>145</v>
      </c>
      <c r="G265" s="247"/>
      <c r="H265" s="250">
        <v>2990.4000000000001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142</v>
      </c>
      <c r="AU265" s="256" t="s">
        <v>83</v>
      </c>
      <c r="AV265" s="15" t="s">
        <v>136</v>
      </c>
      <c r="AW265" s="15" t="s">
        <v>35</v>
      </c>
      <c r="AX265" s="15" t="s">
        <v>81</v>
      </c>
      <c r="AY265" s="256" t="s">
        <v>129</v>
      </c>
    </row>
    <row r="266" s="2" customFormat="1" ht="24.15" customHeight="1">
      <c r="A266" s="39"/>
      <c r="B266" s="40"/>
      <c r="C266" s="260" t="s">
        <v>364</v>
      </c>
      <c r="D266" s="260" t="s">
        <v>371</v>
      </c>
      <c r="E266" s="261" t="s">
        <v>646</v>
      </c>
      <c r="F266" s="262" t="s">
        <v>647</v>
      </c>
      <c r="G266" s="263" t="s">
        <v>134</v>
      </c>
      <c r="H266" s="264">
        <v>3542.1289999999999</v>
      </c>
      <c r="I266" s="265"/>
      <c r="J266" s="266">
        <f>ROUND(I266*H266,2)</f>
        <v>0</v>
      </c>
      <c r="K266" s="262" t="s">
        <v>135</v>
      </c>
      <c r="L266" s="267"/>
      <c r="M266" s="268" t="s">
        <v>19</v>
      </c>
      <c r="N266" s="269" t="s">
        <v>44</v>
      </c>
      <c r="O266" s="85"/>
      <c r="P266" s="214">
        <f>O266*H266</f>
        <v>0</v>
      </c>
      <c r="Q266" s="214">
        <v>0.00029999999999999997</v>
      </c>
      <c r="R266" s="214">
        <f>Q266*H266</f>
        <v>1.0626386999999999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194</v>
      </c>
      <c r="AT266" s="216" t="s">
        <v>371</v>
      </c>
      <c r="AU266" s="216" t="s">
        <v>83</v>
      </c>
      <c r="AY266" s="18" t="s">
        <v>129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136</v>
      </c>
      <c r="BM266" s="216" t="s">
        <v>648</v>
      </c>
    </row>
    <row r="267" s="2" customFormat="1">
      <c r="A267" s="39"/>
      <c r="B267" s="40"/>
      <c r="C267" s="41"/>
      <c r="D267" s="218" t="s">
        <v>138</v>
      </c>
      <c r="E267" s="41"/>
      <c r="F267" s="219" t="s">
        <v>647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138</v>
      </c>
      <c r="AU267" s="18" t="s">
        <v>83</v>
      </c>
    </row>
    <row r="268" s="2" customFormat="1">
      <c r="A268" s="39"/>
      <c r="B268" s="40"/>
      <c r="C268" s="41"/>
      <c r="D268" s="223" t="s">
        <v>140</v>
      </c>
      <c r="E268" s="41"/>
      <c r="F268" s="224" t="s">
        <v>649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83</v>
      </c>
    </row>
    <row r="269" s="13" customFormat="1">
      <c r="A269" s="13"/>
      <c r="B269" s="225"/>
      <c r="C269" s="226"/>
      <c r="D269" s="218" t="s">
        <v>142</v>
      </c>
      <c r="E269" s="226"/>
      <c r="F269" s="228" t="s">
        <v>650</v>
      </c>
      <c r="G269" s="226"/>
      <c r="H269" s="229">
        <v>3542.1289999999999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142</v>
      </c>
      <c r="AU269" s="235" t="s">
        <v>83</v>
      </c>
      <c r="AV269" s="13" t="s">
        <v>83</v>
      </c>
      <c r="AW269" s="13" t="s">
        <v>4</v>
      </c>
      <c r="AX269" s="13" t="s">
        <v>81</v>
      </c>
      <c r="AY269" s="235" t="s">
        <v>129</v>
      </c>
    </row>
    <row r="270" s="2" customFormat="1" ht="21.75" customHeight="1">
      <c r="A270" s="39"/>
      <c r="B270" s="40"/>
      <c r="C270" s="205" t="s">
        <v>375</v>
      </c>
      <c r="D270" s="205" t="s">
        <v>131</v>
      </c>
      <c r="E270" s="206" t="s">
        <v>651</v>
      </c>
      <c r="F270" s="207" t="s">
        <v>652</v>
      </c>
      <c r="G270" s="208" t="s">
        <v>154</v>
      </c>
      <c r="H270" s="209">
        <v>71.200000000000003</v>
      </c>
      <c r="I270" s="210"/>
      <c r="J270" s="211">
        <f>ROUND(I270*H270,2)</f>
        <v>0</v>
      </c>
      <c r="K270" s="207" t="s">
        <v>135</v>
      </c>
      <c r="L270" s="45"/>
      <c r="M270" s="212" t="s">
        <v>19</v>
      </c>
      <c r="N270" s="213" t="s">
        <v>44</v>
      </c>
      <c r="O270" s="85"/>
      <c r="P270" s="214">
        <f>O270*H270</f>
        <v>0</v>
      </c>
      <c r="Q270" s="214">
        <v>1.9199999999999999</v>
      </c>
      <c r="R270" s="214">
        <f>Q270*H270</f>
        <v>136.70400000000001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136</v>
      </c>
      <c r="AT270" s="216" t="s">
        <v>131</v>
      </c>
      <c r="AU270" s="216" t="s">
        <v>83</v>
      </c>
      <c r="AY270" s="18" t="s">
        <v>129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81</v>
      </c>
      <c r="BK270" s="217">
        <f>ROUND(I270*H270,2)</f>
        <v>0</v>
      </c>
      <c r="BL270" s="18" t="s">
        <v>136</v>
      </c>
      <c r="BM270" s="216" t="s">
        <v>653</v>
      </c>
    </row>
    <row r="271" s="2" customFormat="1">
      <c r="A271" s="39"/>
      <c r="B271" s="40"/>
      <c r="C271" s="41"/>
      <c r="D271" s="218" t="s">
        <v>138</v>
      </c>
      <c r="E271" s="41"/>
      <c r="F271" s="219" t="s">
        <v>652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138</v>
      </c>
      <c r="AU271" s="18" t="s">
        <v>83</v>
      </c>
    </row>
    <row r="272" s="2" customFormat="1">
      <c r="A272" s="39"/>
      <c r="B272" s="40"/>
      <c r="C272" s="41"/>
      <c r="D272" s="223" t="s">
        <v>140</v>
      </c>
      <c r="E272" s="41"/>
      <c r="F272" s="224" t="s">
        <v>654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140</v>
      </c>
      <c r="AU272" s="18" t="s">
        <v>83</v>
      </c>
    </row>
    <row r="273" s="13" customFormat="1">
      <c r="A273" s="13"/>
      <c r="B273" s="225"/>
      <c r="C273" s="226"/>
      <c r="D273" s="218" t="s">
        <v>142</v>
      </c>
      <c r="E273" s="227" t="s">
        <v>19</v>
      </c>
      <c r="F273" s="228" t="s">
        <v>655</v>
      </c>
      <c r="G273" s="226"/>
      <c r="H273" s="229">
        <v>71.200000000000003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142</v>
      </c>
      <c r="AU273" s="235" t="s">
        <v>83</v>
      </c>
      <c r="AV273" s="13" t="s">
        <v>83</v>
      </c>
      <c r="AW273" s="13" t="s">
        <v>35</v>
      </c>
      <c r="AX273" s="13" t="s">
        <v>73</v>
      </c>
      <c r="AY273" s="235" t="s">
        <v>129</v>
      </c>
    </row>
    <row r="274" s="15" customFormat="1">
      <c r="A274" s="15"/>
      <c r="B274" s="246"/>
      <c r="C274" s="247"/>
      <c r="D274" s="218" t="s">
        <v>142</v>
      </c>
      <c r="E274" s="248" t="s">
        <v>19</v>
      </c>
      <c r="F274" s="249" t="s">
        <v>145</v>
      </c>
      <c r="G274" s="247"/>
      <c r="H274" s="250">
        <v>71.200000000000003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142</v>
      </c>
      <c r="AU274" s="256" t="s">
        <v>83</v>
      </c>
      <c r="AV274" s="15" t="s">
        <v>136</v>
      </c>
      <c r="AW274" s="15" t="s">
        <v>35</v>
      </c>
      <c r="AX274" s="15" t="s">
        <v>81</v>
      </c>
      <c r="AY274" s="256" t="s">
        <v>129</v>
      </c>
    </row>
    <row r="275" s="2" customFormat="1" ht="24.15" customHeight="1">
      <c r="A275" s="39"/>
      <c r="B275" s="40"/>
      <c r="C275" s="205" t="s">
        <v>383</v>
      </c>
      <c r="D275" s="205" t="s">
        <v>131</v>
      </c>
      <c r="E275" s="206" t="s">
        <v>656</v>
      </c>
      <c r="F275" s="207" t="s">
        <v>657</v>
      </c>
      <c r="G275" s="208" t="s">
        <v>428</v>
      </c>
      <c r="H275" s="209">
        <v>1424</v>
      </c>
      <c r="I275" s="210"/>
      <c r="J275" s="211">
        <f>ROUND(I275*H275,2)</f>
        <v>0</v>
      </c>
      <c r="K275" s="207" t="s">
        <v>135</v>
      </c>
      <c r="L275" s="45"/>
      <c r="M275" s="212" t="s">
        <v>19</v>
      </c>
      <c r="N275" s="213" t="s">
        <v>44</v>
      </c>
      <c r="O275" s="85"/>
      <c r="P275" s="214">
        <f>O275*H275</f>
        <v>0</v>
      </c>
      <c r="Q275" s="214">
        <v>0.00116</v>
      </c>
      <c r="R275" s="214">
        <f>Q275*H275</f>
        <v>1.65184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136</v>
      </c>
      <c r="AT275" s="216" t="s">
        <v>131</v>
      </c>
      <c r="AU275" s="216" t="s">
        <v>83</v>
      </c>
      <c r="AY275" s="18" t="s">
        <v>129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81</v>
      </c>
      <c r="BK275" s="217">
        <f>ROUND(I275*H275,2)</f>
        <v>0</v>
      </c>
      <c r="BL275" s="18" t="s">
        <v>136</v>
      </c>
      <c r="BM275" s="216" t="s">
        <v>658</v>
      </c>
    </row>
    <row r="276" s="2" customFormat="1">
      <c r="A276" s="39"/>
      <c r="B276" s="40"/>
      <c r="C276" s="41"/>
      <c r="D276" s="218" t="s">
        <v>138</v>
      </c>
      <c r="E276" s="41"/>
      <c r="F276" s="219" t="s">
        <v>657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138</v>
      </c>
      <c r="AU276" s="18" t="s">
        <v>83</v>
      </c>
    </row>
    <row r="277" s="2" customFormat="1">
      <c r="A277" s="39"/>
      <c r="B277" s="40"/>
      <c r="C277" s="41"/>
      <c r="D277" s="223" t="s">
        <v>140</v>
      </c>
      <c r="E277" s="41"/>
      <c r="F277" s="224" t="s">
        <v>659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140</v>
      </c>
      <c r="AU277" s="18" t="s">
        <v>83</v>
      </c>
    </row>
    <row r="278" s="13" customFormat="1">
      <c r="A278" s="13"/>
      <c r="B278" s="225"/>
      <c r="C278" s="226"/>
      <c r="D278" s="218" t="s">
        <v>142</v>
      </c>
      <c r="E278" s="227" t="s">
        <v>19</v>
      </c>
      <c r="F278" s="228" t="s">
        <v>660</v>
      </c>
      <c r="G278" s="226"/>
      <c r="H278" s="229">
        <v>1424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142</v>
      </c>
      <c r="AU278" s="235" t="s">
        <v>83</v>
      </c>
      <c r="AV278" s="13" t="s">
        <v>83</v>
      </c>
      <c r="AW278" s="13" t="s">
        <v>35</v>
      </c>
      <c r="AX278" s="13" t="s">
        <v>73</v>
      </c>
      <c r="AY278" s="235" t="s">
        <v>129</v>
      </c>
    </row>
    <row r="279" s="15" customFormat="1">
      <c r="A279" s="15"/>
      <c r="B279" s="246"/>
      <c r="C279" s="247"/>
      <c r="D279" s="218" t="s">
        <v>142</v>
      </c>
      <c r="E279" s="248" t="s">
        <v>19</v>
      </c>
      <c r="F279" s="249" t="s">
        <v>145</v>
      </c>
      <c r="G279" s="247"/>
      <c r="H279" s="250">
        <v>1424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142</v>
      </c>
      <c r="AU279" s="256" t="s">
        <v>83</v>
      </c>
      <c r="AV279" s="15" t="s">
        <v>136</v>
      </c>
      <c r="AW279" s="15" t="s">
        <v>35</v>
      </c>
      <c r="AX279" s="15" t="s">
        <v>81</v>
      </c>
      <c r="AY279" s="256" t="s">
        <v>129</v>
      </c>
    </row>
    <row r="280" s="2" customFormat="1" ht="16.5" customHeight="1">
      <c r="A280" s="39"/>
      <c r="B280" s="40"/>
      <c r="C280" s="205" t="s">
        <v>389</v>
      </c>
      <c r="D280" s="205" t="s">
        <v>131</v>
      </c>
      <c r="E280" s="206" t="s">
        <v>661</v>
      </c>
      <c r="F280" s="207" t="s">
        <v>662</v>
      </c>
      <c r="G280" s="208" t="s">
        <v>154</v>
      </c>
      <c r="H280" s="209">
        <v>8.5199999999999996</v>
      </c>
      <c r="I280" s="210"/>
      <c r="J280" s="211">
        <f>ROUND(I280*H280,2)</f>
        <v>0</v>
      </c>
      <c r="K280" s="207" t="s">
        <v>135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136</v>
      </c>
      <c r="AT280" s="216" t="s">
        <v>131</v>
      </c>
      <c r="AU280" s="216" t="s">
        <v>83</v>
      </c>
      <c r="AY280" s="18" t="s">
        <v>129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136</v>
      </c>
      <c r="BM280" s="216" t="s">
        <v>663</v>
      </c>
    </row>
    <row r="281" s="2" customFormat="1">
      <c r="A281" s="39"/>
      <c r="B281" s="40"/>
      <c r="C281" s="41"/>
      <c r="D281" s="218" t="s">
        <v>138</v>
      </c>
      <c r="E281" s="41"/>
      <c r="F281" s="219" t="s">
        <v>664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138</v>
      </c>
      <c r="AU281" s="18" t="s">
        <v>83</v>
      </c>
    </row>
    <row r="282" s="2" customFormat="1">
      <c r="A282" s="39"/>
      <c r="B282" s="40"/>
      <c r="C282" s="41"/>
      <c r="D282" s="223" t="s">
        <v>140</v>
      </c>
      <c r="E282" s="41"/>
      <c r="F282" s="224" t="s">
        <v>665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140</v>
      </c>
      <c r="AU282" s="18" t="s">
        <v>83</v>
      </c>
    </row>
    <row r="283" s="14" customFormat="1">
      <c r="A283" s="14"/>
      <c r="B283" s="236"/>
      <c r="C283" s="237"/>
      <c r="D283" s="218" t="s">
        <v>142</v>
      </c>
      <c r="E283" s="238" t="s">
        <v>19</v>
      </c>
      <c r="F283" s="239" t="s">
        <v>666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142</v>
      </c>
      <c r="AU283" s="245" t="s">
        <v>83</v>
      </c>
      <c r="AV283" s="14" t="s">
        <v>81</v>
      </c>
      <c r="AW283" s="14" t="s">
        <v>35</v>
      </c>
      <c r="AX283" s="14" t="s">
        <v>73</v>
      </c>
      <c r="AY283" s="245" t="s">
        <v>129</v>
      </c>
    </row>
    <row r="284" s="13" customFormat="1">
      <c r="A284" s="13"/>
      <c r="B284" s="225"/>
      <c r="C284" s="226"/>
      <c r="D284" s="218" t="s">
        <v>142</v>
      </c>
      <c r="E284" s="227" t="s">
        <v>19</v>
      </c>
      <c r="F284" s="228" t="s">
        <v>667</v>
      </c>
      <c r="G284" s="226"/>
      <c r="H284" s="229">
        <v>8.5199999999999996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142</v>
      </c>
      <c r="AU284" s="235" t="s">
        <v>83</v>
      </c>
      <c r="AV284" s="13" t="s">
        <v>83</v>
      </c>
      <c r="AW284" s="13" t="s">
        <v>35</v>
      </c>
      <c r="AX284" s="13" t="s">
        <v>73</v>
      </c>
      <c r="AY284" s="235" t="s">
        <v>129</v>
      </c>
    </row>
    <row r="285" s="15" customFormat="1">
      <c r="A285" s="15"/>
      <c r="B285" s="246"/>
      <c r="C285" s="247"/>
      <c r="D285" s="218" t="s">
        <v>142</v>
      </c>
      <c r="E285" s="248" t="s">
        <v>19</v>
      </c>
      <c r="F285" s="249" t="s">
        <v>145</v>
      </c>
      <c r="G285" s="247"/>
      <c r="H285" s="250">
        <v>8.5199999999999996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142</v>
      </c>
      <c r="AU285" s="256" t="s">
        <v>83</v>
      </c>
      <c r="AV285" s="15" t="s">
        <v>136</v>
      </c>
      <c r="AW285" s="15" t="s">
        <v>35</v>
      </c>
      <c r="AX285" s="15" t="s">
        <v>81</v>
      </c>
      <c r="AY285" s="256" t="s">
        <v>129</v>
      </c>
    </row>
    <row r="286" s="2" customFormat="1" ht="21.75" customHeight="1">
      <c r="A286" s="39"/>
      <c r="B286" s="40"/>
      <c r="C286" s="205" t="s">
        <v>397</v>
      </c>
      <c r="D286" s="205" t="s">
        <v>131</v>
      </c>
      <c r="E286" s="206" t="s">
        <v>668</v>
      </c>
      <c r="F286" s="207" t="s">
        <v>669</v>
      </c>
      <c r="G286" s="208" t="s">
        <v>154</v>
      </c>
      <c r="H286" s="209">
        <v>24.774999999999999</v>
      </c>
      <c r="I286" s="210"/>
      <c r="J286" s="211">
        <f>ROUND(I286*H286,2)</f>
        <v>0</v>
      </c>
      <c r="K286" s="207" t="s">
        <v>135</v>
      </c>
      <c r="L286" s="45"/>
      <c r="M286" s="212" t="s">
        <v>19</v>
      </c>
      <c r="N286" s="213" t="s">
        <v>44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136</v>
      </c>
      <c r="AT286" s="216" t="s">
        <v>131</v>
      </c>
      <c r="AU286" s="216" t="s">
        <v>83</v>
      </c>
      <c r="AY286" s="18" t="s">
        <v>129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81</v>
      </c>
      <c r="BK286" s="217">
        <f>ROUND(I286*H286,2)</f>
        <v>0</v>
      </c>
      <c r="BL286" s="18" t="s">
        <v>136</v>
      </c>
      <c r="BM286" s="216" t="s">
        <v>670</v>
      </c>
    </row>
    <row r="287" s="2" customFormat="1">
      <c r="A287" s="39"/>
      <c r="B287" s="40"/>
      <c r="C287" s="41"/>
      <c r="D287" s="218" t="s">
        <v>138</v>
      </c>
      <c r="E287" s="41"/>
      <c r="F287" s="219" t="s">
        <v>671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138</v>
      </c>
      <c r="AU287" s="18" t="s">
        <v>83</v>
      </c>
    </row>
    <row r="288" s="2" customFormat="1">
      <c r="A288" s="39"/>
      <c r="B288" s="40"/>
      <c r="C288" s="41"/>
      <c r="D288" s="223" t="s">
        <v>140</v>
      </c>
      <c r="E288" s="41"/>
      <c r="F288" s="224" t="s">
        <v>672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140</v>
      </c>
      <c r="AU288" s="18" t="s">
        <v>83</v>
      </c>
    </row>
    <row r="289" s="14" customFormat="1">
      <c r="A289" s="14"/>
      <c r="B289" s="236"/>
      <c r="C289" s="237"/>
      <c r="D289" s="218" t="s">
        <v>142</v>
      </c>
      <c r="E289" s="238" t="s">
        <v>19</v>
      </c>
      <c r="F289" s="239" t="s">
        <v>673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142</v>
      </c>
      <c r="AU289" s="245" t="s">
        <v>83</v>
      </c>
      <c r="AV289" s="14" t="s">
        <v>81</v>
      </c>
      <c r="AW289" s="14" t="s">
        <v>35</v>
      </c>
      <c r="AX289" s="14" t="s">
        <v>73</v>
      </c>
      <c r="AY289" s="245" t="s">
        <v>129</v>
      </c>
    </row>
    <row r="290" s="13" customFormat="1">
      <c r="A290" s="13"/>
      <c r="B290" s="225"/>
      <c r="C290" s="226"/>
      <c r="D290" s="218" t="s">
        <v>142</v>
      </c>
      <c r="E290" s="227" t="s">
        <v>19</v>
      </c>
      <c r="F290" s="228" t="s">
        <v>674</v>
      </c>
      <c r="G290" s="226"/>
      <c r="H290" s="229">
        <v>19.548999999999999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129</v>
      </c>
    </row>
    <row r="291" s="13" customFormat="1">
      <c r="A291" s="13"/>
      <c r="B291" s="225"/>
      <c r="C291" s="226"/>
      <c r="D291" s="218" t="s">
        <v>142</v>
      </c>
      <c r="E291" s="227" t="s">
        <v>19</v>
      </c>
      <c r="F291" s="228" t="s">
        <v>675</v>
      </c>
      <c r="G291" s="226"/>
      <c r="H291" s="229">
        <v>5.226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142</v>
      </c>
      <c r="AU291" s="235" t="s">
        <v>83</v>
      </c>
      <c r="AV291" s="13" t="s">
        <v>83</v>
      </c>
      <c r="AW291" s="13" t="s">
        <v>35</v>
      </c>
      <c r="AX291" s="13" t="s">
        <v>73</v>
      </c>
      <c r="AY291" s="235" t="s">
        <v>129</v>
      </c>
    </row>
    <row r="292" s="15" customFormat="1">
      <c r="A292" s="15"/>
      <c r="B292" s="246"/>
      <c r="C292" s="247"/>
      <c r="D292" s="218" t="s">
        <v>142</v>
      </c>
      <c r="E292" s="248" t="s">
        <v>19</v>
      </c>
      <c r="F292" s="249" t="s">
        <v>145</v>
      </c>
      <c r="G292" s="247"/>
      <c r="H292" s="250">
        <v>24.774999999999999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142</v>
      </c>
      <c r="AU292" s="256" t="s">
        <v>83</v>
      </c>
      <c r="AV292" s="15" t="s">
        <v>136</v>
      </c>
      <c r="AW292" s="15" t="s">
        <v>35</v>
      </c>
      <c r="AX292" s="15" t="s">
        <v>81</v>
      </c>
      <c r="AY292" s="256" t="s">
        <v>129</v>
      </c>
    </row>
    <row r="293" s="2" customFormat="1" ht="33" customHeight="1">
      <c r="A293" s="39"/>
      <c r="B293" s="40"/>
      <c r="C293" s="205" t="s">
        <v>405</v>
      </c>
      <c r="D293" s="205" t="s">
        <v>131</v>
      </c>
      <c r="E293" s="206" t="s">
        <v>676</v>
      </c>
      <c r="F293" s="207" t="s">
        <v>677</v>
      </c>
      <c r="G293" s="208" t="s">
        <v>154</v>
      </c>
      <c r="H293" s="209">
        <v>24.774999999999999</v>
      </c>
      <c r="I293" s="210"/>
      <c r="J293" s="211">
        <f>ROUND(I293*H293,2)</f>
        <v>0</v>
      </c>
      <c r="K293" s="207" t="s">
        <v>135</v>
      </c>
      <c r="L293" s="45"/>
      <c r="M293" s="212" t="s">
        <v>19</v>
      </c>
      <c r="N293" s="213" t="s">
        <v>44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136</v>
      </c>
      <c r="AT293" s="216" t="s">
        <v>131</v>
      </c>
      <c r="AU293" s="216" t="s">
        <v>83</v>
      </c>
      <c r="AY293" s="18" t="s">
        <v>129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81</v>
      </c>
      <c r="BK293" s="217">
        <f>ROUND(I293*H293,2)</f>
        <v>0</v>
      </c>
      <c r="BL293" s="18" t="s">
        <v>136</v>
      </c>
      <c r="BM293" s="216" t="s">
        <v>678</v>
      </c>
    </row>
    <row r="294" s="2" customFormat="1">
      <c r="A294" s="39"/>
      <c r="B294" s="40"/>
      <c r="C294" s="41"/>
      <c r="D294" s="218" t="s">
        <v>138</v>
      </c>
      <c r="E294" s="41"/>
      <c r="F294" s="219" t="s">
        <v>679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138</v>
      </c>
      <c r="AU294" s="18" t="s">
        <v>83</v>
      </c>
    </row>
    <row r="295" s="2" customFormat="1">
      <c r="A295" s="39"/>
      <c r="B295" s="40"/>
      <c r="C295" s="41"/>
      <c r="D295" s="223" t="s">
        <v>140</v>
      </c>
      <c r="E295" s="41"/>
      <c r="F295" s="224" t="s">
        <v>680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140</v>
      </c>
      <c r="AU295" s="18" t="s">
        <v>83</v>
      </c>
    </row>
    <row r="296" s="13" customFormat="1">
      <c r="A296" s="13"/>
      <c r="B296" s="225"/>
      <c r="C296" s="226"/>
      <c r="D296" s="218" t="s">
        <v>142</v>
      </c>
      <c r="E296" s="227" t="s">
        <v>19</v>
      </c>
      <c r="F296" s="228" t="s">
        <v>681</v>
      </c>
      <c r="G296" s="226"/>
      <c r="H296" s="229">
        <v>24.774999999999999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142</v>
      </c>
      <c r="AU296" s="235" t="s">
        <v>83</v>
      </c>
      <c r="AV296" s="13" t="s">
        <v>83</v>
      </c>
      <c r="AW296" s="13" t="s">
        <v>35</v>
      </c>
      <c r="AX296" s="13" t="s">
        <v>73</v>
      </c>
      <c r="AY296" s="235" t="s">
        <v>129</v>
      </c>
    </row>
    <row r="297" s="15" customFormat="1">
      <c r="A297" s="15"/>
      <c r="B297" s="246"/>
      <c r="C297" s="247"/>
      <c r="D297" s="218" t="s">
        <v>142</v>
      </c>
      <c r="E297" s="248" t="s">
        <v>19</v>
      </c>
      <c r="F297" s="249" t="s">
        <v>145</v>
      </c>
      <c r="G297" s="247"/>
      <c r="H297" s="250">
        <v>24.774999999999999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142</v>
      </c>
      <c r="AU297" s="256" t="s">
        <v>83</v>
      </c>
      <c r="AV297" s="15" t="s">
        <v>136</v>
      </c>
      <c r="AW297" s="15" t="s">
        <v>35</v>
      </c>
      <c r="AX297" s="15" t="s">
        <v>81</v>
      </c>
      <c r="AY297" s="256" t="s">
        <v>129</v>
      </c>
    </row>
    <row r="298" s="2" customFormat="1" ht="16.5" customHeight="1">
      <c r="A298" s="39"/>
      <c r="B298" s="40"/>
      <c r="C298" s="205" t="s">
        <v>682</v>
      </c>
      <c r="D298" s="205" t="s">
        <v>131</v>
      </c>
      <c r="E298" s="206" t="s">
        <v>683</v>
      </c>
      <c r="F298" s="207" t="s">
        <v>684</v>
      </c>
      <c r="G298" s="208" t="s">
        <v>134</v>
      </c>
      <c r="H298" s="209">
        <v>132.63900000000001</v>
      </c>
      <c r="I298" s="210"/>
      <c r="J298" s="211">
        <f>ROUND(I298*H298,2)</f>
        <v>0</v>
      </c>
      <c r="K298" s="207" t="s">
        <v>135</v>
      </c>
      <c r="L298" s="45"/>
      <c r="M298" s="212" t="s">
        <v>19</v>
      </c>
      <c r="N298" s="213" t="s">
        <v>44</v>
      </c>
      <c r="O298" s="85"/>
      <c r="P298" s="214">
        <f>O298*H298</f>
        <v>0</v>
      </c>
      <c r="Q298" s="214">
        <v>0.0014400000000000001</v>
      </c>
      <c r="R298" s="214">
        <f>Q298*H298</f>
        <v>0.19100016000000003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136</v>
      </c>
      <c r="AT298" s="216" t="s">
        <v>131</v>
      </c>
      <c r="AU298" s="216" t="s">
        <v>83</v>
      </c>
      <c r="AY298" s="18" t="s">
        <v>129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81</v>
      </c>
      <c r="BK298" s="217">
        <f>ROUND(I298*H298,2)</f>
        <v>0</v>
      </c>
      <c r="BL298" s="18" t="s">
        <v>136</v>
      </c>
      <c r="BM298" s="216" t="s">
        <v>685</v>
      </c>
    </row>
    <row r="299" s="2" customFormat="1">
      <c r="A299" s="39"/>
      <c r="B299" s="40"/>
      <c r="C299" s="41"/>
      <c r="D299" s="218" t="s">
        <v>138</v>
      </c>
      <c r="E299" s="41"/>
      <c r="F299" s="219" t="s">
        <v>686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138</v>
      </c>
      <c r="AU299" s="18" t="s">
        <v>83</v>
      </c>
    </row>
    <row r="300" s="2" customFormat="1">
      <c r="A300" s="39"/>
      <c r="B300" s="40"/>
      <c r="C300" s="41"/>
      <c r="D300" s="223" t="s">
        <v>140</v>
      </c>
      <c r="E300" s="41"/>
      <c r="F300" s="224" t="s">
        <v>687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140</v>
      </c>
      <c r="AU300" s="18" t="s">
        <v>83</v>
      </c>
    </row>
    <row r="301" s="14" customFormat="1">
      <c r="A301" s="14"/>
      <c r="B301" s="236"/>
      <c r="C301" s="237"/>
      <c r="D301" s="218" t="s">
        <v>142</v>
      </c>
      <c r="E301" s="238" t="s">
        <v>19</v>
      </c>
      <c r="F301" s="239" t="s">
        <v>688</v>
      </c>
      <c r="G301" s="237"/>
      <c r="H301" s="238" t="s">
        <v>19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142</v>
      </c>
      <c r="AU301" s="245" t="s">
        <v>83</v>
      </c>
      <c r="AV301" s="14" t="s">
        <v>81</v>
      </c>
      <c r="AW301" s="14" t="s">
        <v>35</v>
      </c>
      <c r="AX301" s="14" t="s">
        <v>73</v>
      </c>
      <c r="AY301" s="245" t="s">
        <v>129</v>
      </c>
    </row>
    <row r="302" s="13" customFormat="1">
      <c r="A302" s="13"/>
      <c r="B302" s="225"/>
      <c r="C302" s="226"/>
      <c r="D302" s="218" t="s">
        <v>142</v>
      </c>
      <c r="E302" s="227" t="s">
        <v>19</v>
      </c>
      <c r="F302" s="228" t="s">
        <v>689</v>
      </c>
      <c r="G302" s="226"/>
      <c r="H302" s="229">
        <v>41.399999999999999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142</v>
      </c>
      <c r="AU302" s="235" t="s">
        <v>83</v>
      </c>
      <c r="AV302" s="13" t="s">
        <v>83</v>
      </c>
      <c r="AW302" s="13" t="s">
        <v>35</v>
      </c>
      <c r="AX302" s="13" t="s">
        <v>73</v>
      </c>
      <c r="AY302" s="235" t="s">
        <v>129</v>
      </c>
    </row>
    <row r="303" s="13" customFormat="1">
      <c r="A303" s="13"/>
      <c r="B303" s="225"/>
      <c r="C303" s="226"/>
      <c r="D303" s="218" t="s">
        <v>142</v>
      </c>
      <c r="E303" s="227" t="s">
        <v>19</v>
      </c>
      <c r="F303" s="228" t="s">
        <v>690</v>
      </c>
      <c r="G303" s="226"/>
      <c r="H303" s="229">
        <v>40.25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142</v>
      </c>
      <c r="AU303" s="235" t="s">
        <v>83</v>
      </c>
      <c r="AV303" s="13" t="s">
        <v>83</v>
      </c>
      <c r="AW303" s="13" t="s">
        <v>35</v>
      </c>
      <c r="AX303" s="13" t="s">
        <v>73</v>
      </c>
      <c r="AY303" s="235" t="s">
        <v>129</v>
      </c>
    </row>
    <row r="304" s="13" customFormat="1">
      <c r="A304" s="13"/>
      <c r="B304" s="225"/>
      <c r="C304" s="226"/>
      <c r="D304" s="218" t="s">
        <v>142</v>
      </c>
      <c r="E304" s="227" t="s">
        <v>19</v>
      </c>
      <c r="F304" s="228" t="s">
        <v>691</v>
      </c>
      <c r="G304" s="226"/>
      <c r="H304" s="229">
        <v>37.950000000000003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142</v>
      </c>
      <c r="AU304" s="235" t="s">
        <v>83</v>
      </c>
      <c r="AV304" s="13" t="s">
        <v>83</v>
      </c>
      <c r="AW304" s="13" t="s">
        <v>35</v>
      </c>
      <c r="AX304" s="13" t="s">
        <v>73</v>
      </c>
      <c r="AY304" s="235" t="s">
        <v>129</v>
      </c>
    </row>
    <row r="305" s="13" customFormat="1">
      <c r="A305" s="13"/>
      <c r="B305" s="225"/>
      <c r="C305" s="226"/>
      <c r="D305" s="218" t="s">
        <v>142</v>
      </c>
      <c r="E305" s="227" t="s">
        <v>19</v>
      </c>
      <c r="F305" s="228" t="s">
        <v>692</v>
      </c>
      <c r="G305" s="226"/>
      <c r="H305" s="229">
        <v>1.758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142</v>
      </c>
      <c r="AU305" s="235" t="s">
        <v>83</v>
      </c>
      <c r="AV305" s="13" t="s">
        <v>83</v>
      </c>
      <c r="AW305" s="13" t="s">
        <v>35</v>
      </c>
      <c r="AX305" s="13" t="s">
        <v>73</v>
      </c>
      <c r="AY305" s="235" t="s">
        <v>129</v>
      </c>
    </row>
    <row r="306" s="13" customFormat="1">
      <c r="A306" s="13"/>
      <c r="B306" s="225"/>
      <c r="C306" s="226"/>
      <c r="D306" s="218" t="s">
        <v>142</v>
      </c>
      <c r="E306" s="227" t="s">
        <v>19</v>
      </c>
      <c r="F306" s="228" t="s">
        <v>693</v>
      </c>
      <c r="G306" s="226"/>
      <c r="H306" s="229">
        <v>2.8809999999999998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142</v>
      </c>
      <c r="AU306" s="235" t="s">
        <v>83</v>
      </c>
      <c r="AV306" s="13" t="s">
        <v>83</v>
      </c>
      <c r="AW306" s="13" t="s">
        <v>35</v>
      </c>
      <c r="AX306" s="13" t="s">
        <v>73</v>
      </c>
      <c r="AY306" s="235" t="s">
        <v>129</v>
      </c>
    </row>
    <row r="307" s="13" customFormat="1">
      <c r="A307" s="13"/>
      <c r="B307" s="225"/>
      <c r="C307" s="226"/>
      <c r="D307" s="218" t="s">
        <v>142</v>
      </c>
      <c r="E307" s="227" t="s">
        <v>19</v>
      </c>
      <c r="F307" s="228" t="s">
        <v>694</v>
      </c>
      <c r="G307" s="226"/>
      <c r="H307" s="229">
        <v>8.4000000000000004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142</v>
      </c>
      <c r="AU307" s="235" t="s">
        <v>83</v>
      </c>
      <c r="AV307" s="13" t="s">
        <v>83</v>
      </c>
      <c r="AW307" s="13" t="s">
        <v>35</v>
      </c>
      <c r="AX307" s="13" t="s">
        <v>73</v>
      </c>
      <c r="AY307" s="235" t="s">
        <v>129</v>
      </c>
    </row>
    <row r="308" s="15" customFormat="1">
      <c r="A308" s="15"/>
      <c r="B308" s="246"/>
      <c r="C308" s="247"/>
      <c r="D308" s="218" t="s">
        <v>142</v>
      </c>
      <c r="E308" s="248" t="s">
        <v>19</v>
      </c>
      <c r="F308" s="249" t="s">
        <v>145</v>
      </c>
      <c r="G308" s="247"/>
      <c r="H308" s="250">
        <v>132.63900000000001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6" t="s">
        <v>142</v>
      </c>
      <c r="AU308" s="256" t="s">
        <v>83</v>
      </c>
      <c r="AV308" s="15" t="s">
        <v>136</v>
      </c>
      <c r="AW308" s="15" t="s">
        <v>35</v>
      </c>
      <c r="AX308" s="15" t="s">
        <v>81</v>
      </c>
      <c r="AY308" s="256" t="s">
        <v>129</v>
      </c>
    </row>
    <row r="309" s="2" customFormat="1" ht="16.5" customHeight="1">
      <c r="A309" s="39"/>
      <c r="B309" s="40"/>
      <c r="C309" s="205" t="s">
        <v>695</v>
      </c>
      <c r="D309" s="205" t="s">
        <v>131</v>
      </c>
      <c r="E309" s="206" t="s">
        <v>696</v>
      </c>
      <c r="F309" s="207" t="s">
        <v>697</v>
      </c>
      <c r="G309" s="208" t="s">
        <v>134</v>
      </c>
      <c r="H309" s="209">
        <v>132.63900000000001</v>
      </c>
      <c r="I309" s="210"/>
      <c r="J309" s="211">
        <f>ROUND(I309*H309,2)</f>
        <v>0</v>
      </c>
      <c r="K309" s="207" t="s">
        <v>135</v>
      </c>
      <c r="L309" s="45"/>
      <c r="M309" s="212" t="s">
        <v>19</v>
      </c>
      <c r="N309" s="213" t="s">
        <v>44</v>
      </c>
      <c r="O309" s="85"/>
      <c r="P309" s="214">
        <f>O309*H309</f>
        <v>0</v>
      </c>
      <c r="Q309" s="214">
        <v>4.0000000000000003E-05</v>
      </c>
      <c r="R309" s="214">
        <f>Q309*H309</f>
        <v>0.0053055600000000008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136</v>
      </c>
      <c r="AT309" s="216" t="s">
        <v>131</v>
      </c>
      <c r="AU309" s="216" t="s">
        <v>83</v>
      </c>
      <c r="AY309" s="18" t="s">
        <v>129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81</v>
      </c>
      <c r="BK309" s="217">
        <f>ROUND(I309*H309,2)</f>
        <v>0</v>
      </c>
      <c r="BL309" s="18" t="s">
        <v>136</v>
      </c>
      <c r="BM309" s="216" t="s">
        <v>698</v>
      </c>
    </row>
    <row r="310" s="2" customFormat="1">
      <c r="A310" s="39"/>
      <c r="B310" s="40"/>
      <c r="C310" s="41"/>
      <c r="D310" s="218" t="s">
        <v>138</v>
      </c>
      <c r="E310" s="41"/>
      <c r="F310" s="219" t="s">
        <v>699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138</v>
      </c>
      <c r="AU310" s="18" t="s">
        <v>83</v>
      </c>
    </row>
    <row r="311" s="2" customFormat="1">
      <c r="A311" s="39"/>
      <c r="B311" s="40"/>
      <c r="C311" s="41"/>
      <c r="D311" s="223" t="s">
        <v>140</v>
      </c>
      <c r="E311" s="41"/>
      <c r="F311" s="224" t="s">
        <v>700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83</v>
      </c>
    </row>
    <row r="312" s="13" customFormat="1">
      <c r="A312" s="13"/>
      <c r="B312" s="225"/>
      <c r="C312" s="226"/>
      <c r="D312" s="218" t="s">
        <v>142</v>
      </c>
      <c r="E312" s="227" t="s">
        <v>19</v>
      </c>
      <c r="F312" s="228" t="s">
        <v>701</v>
      </c>
      <c r="G312" s="226"/>
      <c r="H312" s="229">
        <v>132.63900000000001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142</v>
      </c>
      <c r="AU312" s="235" t="s">
        <v>83</v>
      </c>
      <c r="AV312" s="13" t="s">
        <v>83</v>
      </c>
      <c r="AW312" s="13" t="s">
        <v>35</v>
      </c>
      <c r="AX312" s="13" t="s">
        <v>73</v>
      </c>
      <c r="AY312" s="235" t="s">
        <v>129</v>
      </c>
    </row>
    <row r="313" s="15" customFormat="1">
      <c r="A313" s="15"/>
      <c r="B313" s="246"/>
      <c r="C313" s="247"/>
      <c r="D313" s="218" t="s">
        <v>142</v>
      </c>
      <c r="E313" s="248" t="s">
        <v>19</v>
      </c>
      <c r="F313" s="249" t="s">
        <v>145</v>
      </c>
      <c r="G313" s="247"/>
      <c r="H313" s="250">
        <v>132.63900000000001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6" t="s">
        <v>142</v>
      </c>
      <c r="AU313" s="256" t="s">
        <v>83</v>
      </c>
      <c r="AV313" s="15" t="s">
        <v>136</v>
      </c>
      <c r="AW313" s="15" t="s">
        <v>35</v>
      </c>
      <c r="AX313" s="15" t="s">
        <v>81</v>
      </c>
      <c r="AY313" s="256" t="s">
        <v>129</v>
      </c>
    </row>
    <row r="314" s="2" customFormat="1" ht="21.75" customHeight="1">
      <c r="A314" s="39"/>
      <c r="B314" s="40"/>
      <c r="C314" s="205" t="s">
        <v>702</v>
      </c>
      <c r="D314" s="205" t="s">
        <v>131</v>
      </c>
      <c r="E314" s="206" t="s">
        <v>703</v>
      </c>
      <c r="F314" s="207" t="s">
        <v>704</v>
      </c>
      <c r="G314" s="208" t="s">
        <v>242</v>
      </c>
      <c r="H314" s="209">
        <v>3.948</v>
      </c>
      <c r="I314" s="210"/>
      <c r="J314" s="211">
        <f>ROUND(I314*H314,2)</f>
        <v>0</v>
      </c>
      <c r="K314" s="207" t="s">
        <v>135</v>
      </c>
      <c r="L314" s="45"/>
      <c r="M314" s="212" t="s">
        <v>19</v>
      </c>
      <c r="N314" s="213" t="s">
        <v>44</v>
      </c>
      <c r="O314" s="85"/>
      <c r="P314" s="214">
        <f>O314*H314</f>
        <v>0</v>
      </c>
      <c r="Q314" s="214">
        <v>1.0383</v>
      </c>
      <c r="R314" s="214">
        <f>Q314*H314</f>
        <v>4.0992084000000002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136</v>
      </c>
      <c r="AT314" s="216" t="s">
        <v>131</v>
      </c>
      <c r="AU314" s="216" t="s">
        <v>83</v>
      </c>
      <c r="AY314" s="18" t="s">
        <v>129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81</v>
      </c>
      <c r="BK314" s="217">
        <f>ROUND(I314*H314,2)</f>
        <v>0</v>
      </c>
      <c r="BL314" s="18" t="s">
        <v>136</v>
      </c>
      <c r="BM314" s="216" t="s">
        <v>705</v>
      </c>
    </row>
    <row r="315" s="2" customFormat="1">
      <c r="A315" s="39"/>
      <c r="B315" s="40"/>
      <c r="C315" s="41"/>
      <c r="D315" s="218" t="s">
        <v>138</v>
      </c>
      <c r="E315" s="41"/>
      <c r="F315" s="219" t="s">
        <v>706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138</v>
      </c>
      <c r="AU315" s="18" t="s">
        <v>83</v>
      </c>
    </row>
    <row r="316" s="2" customFormat="1">
      <c r="A316" s="39"/>
      <c r="B316" s="40"/>
      <c r="C316" s="41"/>
      <c r="D316" s="223" t="s">
        <v>140</v>
      </c>
      <c r="E316" s="41"/>
      <c r="F316" s="224" t="s">
        <v>707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140</v>
      </c>
      <c r="AU316" s="18" t="s">
        <v>83</v>
      </c>
    </row>
    <row r="317" s="14" customFormat="1">
      <c r="A317" s="14"/>
      <c r="B317" s="236"/>
      <c r="C317" s="237"/>
      <c r="D317" s="218" t="s">
        <v>142</v>
      </c>
      <c r="E317" s="238" t="s">
        <v>19</v>
      </c>
      <c r="F317" s="239" t="s">
        <v>708</v>
      </c>
      <c r="G317" s="237"/>
      <c r="H317" s="238" t="s">
        <v>19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142</v>
      </c>
      <c r="AU317" s="245" t="s">
        <v>83</v>
      </c>
      <c r="AV317" s="14" t="s">
        <v>81</v>
      </c>
      <c r="AW317" s="14" t="s">
        <v>35</v>
      </c>
      <c r="AX317" s="14" t="s">
        <v>73</v>
      </c>
      <c r="AY317" s="245" t="s">
        <v>129</v>
      </c>
    </row>
    <row r="318" s="13" customFormat="1">
      <c r="A318" s="13"/>
      <c r="B318" s="225"/>
      <c r="C318" s="226"/>
      <c r="D318" s="218" t="s">
        <v>142</v>
      </c>
      <c r="E318" s="227" t="s">
        <v>19</v>
      </c>
      <c r="F318" s="228" t="s">
        <v>709</v>
      </c>
      <c r="G318" s="226"/>
      <c r="H318" s="229">
        <v>3.948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142</v>
      </c>
      <c r="AU318" s="235" t="s">
        <v>83</v>
      </c>
      <c r="AV318" s="13" t="s">
        <v>83</v>
      </c>
      <c r="AW318" s="13" t="s">
        <v>35</v>
      </c>
      <c r="AX318" s="13" t="s">
        <v>73</v>
      </c>
      <c r="AY318" s="235" t="s">
        <v>129</v>
      </c>
    </row>
    <row r="319" s="15" customFormat="1">
      <c r="A319" s="15"/>
      <c r="B319" s="246"/>
      <c r="C319" s="247"/>
      <c r="D319" s="218" t="s">
        <v>142</v>
      </c>
      <c r="E319" s="248" t="s">
        <v>19</v>
      </c>
      <c r="F319" s="249" t="s">
        <v>145</v>
      </c>
      <c r="G319" s="247"/>
      <c r="H319" s="250">
        <v>3.948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142</v>
      </c>
      <c r="AU319" s="256" t="s">
        <v>83</v>
      </c>
      <c r="AV319" s="15" t="s">
        <v>136</v>
      </c>
      <c r="AW319" s="15" t="s">
        <v>35</v>
      </c>
      <c r="AX319" s="15" t="s">
        <v>81</v>
      </c>
      <c r="AY319" s="256" t="s">
        <v>129</v>
      </c>
    </row>
    <row r="320" s="2" customFormat="1" ht="24.15" customHeight="1">
      <c r="A320" s="39"/>
      <c r="B320" s="40"/>
      <c r="C320" s="205" t="s">
        <v>710</v>
      </c>
      <c r="D320" s="205" t="s">
        <v>131</v>
      </c>
      <c r="E320" s="206" t="s">
        <v>711</v>
      </c>
      <c r="F320" s="207" t="s">
        <v>712</v>
      </c>
      <c r="G320" s="208" t="s">
        <v>154</v>
      </c>
      <c r="H320" s="209">
        <v>1.542</v>
      </c>
      <c r="I320" s="210"/>
      <c r="J320" s="211">
        <f>ROUND(I320*H320,2)</f>
        <v>0</v>
      </c>
      <c r="K320" s="207" t="s">
        <v>135</v>
      </c>
      <c r="L320" s="45"/>
      <c r="M320" s="212" t="s">
        <v>19</v>
      </c>
      <c r="N320" s="213" t="s">
        <v>44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136</v>
      </c>
      <c r="AT320" s="216" t="s">
        <v>131</v>
      </c>
      <c r="AU320" s="216" t="s">
        <v>83</v>
      </c>
      <c r="AY320" s="18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81</v>
      </c>
      <c r="BK320" s="217">
        <f>ROUND(I320*H320,2)</f>
        <v>0</v>
      </c>
      <c r="BL320" s="18" t="s">
        <v>136</v>
      </c>
      <c r="BM320" s="216" t="s">
        <v>713</v>
      </c>
    </row>
    <row r="321" s="2" customFormat="1">
      <c r="A321" s="39"/>
      <c r="B321" s="40"/>
      <c r="C321" s="41"/>
      <c r="D321" s="218" t="s">
        <v>138</v>
      </c>
      <c r="E321" s="41"/>
      <c r="F321" s="219" t="s">
        <v>714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138</v>
      </c>
      <c r="AU321" s="18" t="s">
        <v>83</v>
      </c>
    </row>
    <row r="322" s="2" customFormat="1">
      <c r="A322" s="39"/>
      <c r="B322" s="40"/>
      <c r="C322" s="41"/>
      <c r="D322" s="223" t="s">
        <v>140</v>
      </c>
      <c r="E322" s="41"/>
      <c r="F322" s="224" t="s">
        <v>715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140</v>
      </c>
      <c r="AU322" s="18" t="s">
        <v>83</v>
      </c>
    </row>
    <row r="323" s="14" customFormat="1">
      <c r="A323" s="14"/>
      <c r="B323" s="236"/>
      <c r="C323" s="237"/>
      <c r="D323" s="218" t="s">
        <v>142</v>
      </c>
      <c r="E323" s="238" t="s">
        <v>19</v>
      </c>
      <c r="F323" s="239" t="s">
        <v>716</v>
      </c>
      <c r="G323" s="237"/>
      <c r="H323" s="238" t="s">
        <v>19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142</v>
      </c>
      <c r="AU323" s="245" t="s">
        <v>83</v>
      </c>
      <c r="AV323" s="14" t="s">
        <v>81</v>
      </c>
      <c r="AW323" s="14" t="s">
        <v>35</v>
      </c>
      <c r="AX323" s="14" t="s">
        <v>73</v>
      </c>
      <c r="AY323" s="245" t="s">
        <v>129</v>
      </c>
    </row>
    <row r="324" s="13" customFormat="1">
      <c r="A324" s="13"/>
      <c r="B324" s="225"/>
      <c r="C324" s="226"/>
      <c r="D324" s="218" t="s">
        <v>142</v>
      </c>
      <c r="E324" s="227" t="s">
        <v>19</v>
      </c>
      <c r="F324" s="228" t="s">
        <v>717</v>
      </c>
      <c r="G324" s="226"/>
      <c r="H324" s="229">
        <v>1.542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142</v>
      </c>
      <c r="AU324" s="235" t="s">
        <v>83</v>
      </c>
      <c r="AV324" s="13" t="s">
        <v>83</v>
      </c>
      <c r="AW324" s="13" t="s">
        <v>35</v>
      </c>
      <c r="AX324" s="13" t="s">
        <v>73</v>
      </c>
      <c r="AY324" s="235" t="s">
        <v>129</v>
      </c>
    </row>
    <row r="325" s="15" customFormat="1">
      <c r="A325" s="15"/>
      <c r="B325" s="246"/>
      <c r="C325" s="247"/>
      <c r="D325" s="218" t="s">
        <v>142</v>
      </c>
      <c r="E325" s="248" t="s">
        <v>19</v>
      </c>
      <c r="F325" s="249" t="s">
        <v>145</v>
      </c>
      <c r="G325" s="247"/>
      <c r="H325" s="250">
        <v>1.542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142</v>
      </c>
      <c r="AU325" s="256" t="s">
        <v>83</v>
      </c>
      <c r="AV325" s="15" t="s">
        <v>136</v>
      </c>
      <c r="AW325" s="15" t="s">
        <v>35</v>
      </c>
      <c r="AX325" s="15" t="s">
        <v>81</v>
      </c>
      <c r="AY325" s="256" t="s">
        <v>129</v>
      </c>
    </row>
    <row r="326" s="12" customFormat="1" ht="22.8" customHeight="1">
      <c r="A326" s="12"/>
      <c r="B326" s="189"/>
      <c r="C326" s="190"/>
      <c r="D326" s="191" t="s">
        <v>72</v>
      </c>
      <c r="E326" s="203" t="s">
        <v>151</v>
      </c>
      <c r="F326" s="203" t="s">
        <v>718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SUM(P327:P339)</f>
        <v>0</v>
      </c>
      <c r="Q326" s="197"/>
      <c r="R326" s="198">
        <f>SUM(R327:R339)</f>
        <v>43.863715999999997</v>
      </c>
      <c r="S326" s="197"/>
      <c r="T326" s="199">
        <f>SUM(T327:T339)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0" t="s">
        <v>81</v>
      </c>
      <c r="AT326" s="201" t="s">
        <v>72</v>
      </c>
      <c r="AU326" s="201" t="s">
        <v>81</v>
      </c>
      <c r="AY326" s="200" t="s">
        <v>129</v>
      </c>
      <c r="BK326" s="202">
        <f>SUM(BK327:BK339)</f>
        <v>0</v>
      </c>
    </row>
    <row r="327" s="2" customFormat="1" ht="24.15" customHeight="1">
      <c r="A327" s="39"/>
      <c r="B327" s="40"/>
      <c r="C327" s="205" t="s">
        <v>719</v>
      </c>
      <c r="D327" s="205" t="s">
        <v>131</v>
      </c>
      <c r="E327" s="206" t="s">
        <v>720</v>
      </c>
      <c r="F327" s="207" t="s">
        <v>721</v>
      </c>
      <c r="G327" s="208" t="s">
        <v>428</v>
      </c>
      <c r="H327" s="209">
        <v>22.199999999999999</v>
      </c>
      <c r="I327" s="210"/>
      <c r="J327" s="211">
        <f>ROUND(I327*H327,2)</f>
        <v>0</v>
      </c>
      <c r="K327" s="207" t="s">
        <v>135</v>
      </c>
      <c r="L327" s="45"/>
      <c r="M327" s="212" t="s">
        <v>19</v>
      </c>
      <c r="N327" s="213" t="s">
        <v>44</v>
      </c>
      <c r="O327" s="85"/>
      <c r="P327" s="214">
        <f>O327*H327</f>
        <v>0</v>
      </c>
      <c r="Q327" s="214">
        <v>0.038179999999999999</v>
      </c>
      <c r="R327" s="214">
        <f>Q327*H327</f>
        <v>0.84759599999999991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136</v>
      </c>
      <c r="AT327" s="216" t="s">
        <v>131</v>
      </c>
      <c r="AU327" s="216" t="s">
        <v>83</v>
      </c>
      <c r="AY327" s="18" t="s">
        <v>129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81</v>
      </c>
      <c r="BK327" s="217">
        <f>ROUND(I327*H327,2)</f>
        <v>0</v>
      </c>
      <c r="BL327" s="18" t="s">
        <v>136</v>
      </c>
      <c r="BM327" s="216" t="s">
        <v>722</v>
      </c>
    </row>
    <row r="328" s="2" customFormat="1">
      <c r="A328" s="39"/>
      <c r="B328" s="40"/>
      <c r="C328" s="41"/>
      <c r="D328" s="218" t="s">
        <v>138</v>
      </c>
      <c r="E328" s="41"/>
      <c r="F328" s="219" t="s">
        <v>723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138</v>
      </c>
      <c r="AU328" s="18" t="s">
        <v>83</v>
      </c>
    </row>
    <row r="329" s="2" customFormat="1">
      <c r="A329" s="39"/>
      <c r="B329" s="40"/>
      <c r="C329" s="41"/>
      <c r="D329" s="223" t="s">
        <v>140</v>
      </c>
      <c r="E329" s="41"/>
      <c r="F329" s="224" t="s">
        <v>724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140</v>
      </c>
      <c r="AU329" s="18" t="s">
        <v>83</v>
      </c>
    </row>
    <row r="330" s="13" customFormat="1">
      <c r="A330" s="13"/>
      <c r="B330" s="225"/>
      <c r="C330" s="226"/>
      <c r="D330" s="218" t="s">
        <v>142</v>
      </c>
      <c r="E330" s="227" t="s">
        <v>19</v>
      </c>
      <c r="F330" s="228" t="s">
        <v>725</v>
      </c>
      <c r="G330" s="226"/>
      <c r="H330" s="229">
        <v>22.199999999999999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142</v>
      </c>
      <c r="AU330" s="235" t="s">
        <v>83</v>
      </c>
      <c r="AV330" s="13" t="s">
        <v>83</v>
      </c>
      <c r="AW330" s="13" t="s">
        <v>35</v>
      </c>
      <c r="AX330" s="13" t="s">
        <v>73</v>
      </c>
      <c r="AY330" s="235" t="s">
        <v>129</v>
      </c>
    </row>
    <row r="331" s="15" customFormat="1">
      <c r="A331" s="15"/>
      <c r="B331" s="246"/>
      <c r="C331" s="247"/>
      <c r="D331" s="218" t="s">
        <v>142</v>
      </c>
      <c r="E331" s="248" t="s">
        <v>19</v>
      </c>
      <c r="F331" s="249" t="s">
        <v>145</v>
      </c>
      <c r="G331" s="247"/>
      <c r="H331" s="250">
        <v>22.199999999999999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142</v>
      </c>
      <c r="AU331" s="256" t="s">
        <v>83</v>
      </c>
      <c r="AV331" s="15" t="s">
        <v>136</v>
      </c>
      <c r="AW331" s="15" t="s">
        <v>35</v>
      </c>
      <c r="AX331" s="15" t="s">
        <v>81</v>
      </c>
      <c r="AY331" s="256" t="s">
        <v>129</v>
      </c>
    </row>
    <row r="332" s="2" customFormat="1" ht="24.15" customHeight="1">
      <c r="A332" s="39"/>
      <c r="B332" s="40"/>
      <c r="C332" s="205" t="s">
        <v>726</v>
      </c>
      <c r="D332" s="205" t="s">
        <v>131</v>
      </c>
      <c r="E332" s="206" t="s">
        <v>727</v>
      </c>
      <c r="F332" s="207" t="s">
        <v>728</v>
      </c>
      <c r="G332" s="208" t="s">
        <v>204</v>
      </c>
      <c r="H332" s="209">
        <v>7</v>
      </c>
      <c r="I332" s="210"/>
      <c r="J332" s="211">
        <f>ROUND(I332*H332,2)</f>
        <v>0</v>
      </c>
      <c r="K332" s="207" t="s">
        <v>135</v>
      </c>
      <c r="L332" s="45"/>
      <c r="M332" s="212" t="s">
        <v>19</v>
      </c>
      <c r="N332" s="213" t="s">
        <v>44</v>
      </c>
      <c r="O332" s="85"/>
      <c r="P332" s="214">
        <f>O332*H332</f>
        <v>0</v>
      </c>
      <c r="Q332" s="214">
        <v>0.20716000000000001</v>
      </c>
      <c r="R332" s="214">
        <f>Q332*H332</f>
        <v>1.4501200000000001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136</v>
      </c>
      <c r="AT332" s="216" t="s">
        <v>131</v>
      </c>
      <c r="AU332" s="216" t="s">
        <v>83</v>
      </c>
      <c r="AY332" s="18" t="s">
        <v>129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81</v>
      </c>
      <c r="BK332" s="217">
        <f>ROUND(I332*H332,2)</f>
        <v>0</v>
      </c>
      <c r="BL332" s="18" t="s">
        <v>136</v>
      </c>
      <c r="BM332" s="216" t="s">
        <v>729</v>
      </c>
    </row>
    <row r="333" s="2" customFormat="1">
      <c r="A333" s="39"/>
      <c r="B333" s="40"/>
      <c r="C333" s="41"/>
      <c r="D333" s="218" t="s">
        <v>138</v>
      </c>
      <c r="E333" s="41"/>
      <c r="F333" s="219" t="s">
        <v>730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138</v>
      </c>
      <c r="AU333" s="18" t="s">
        <v>83</v>
      </c>
    </row>
    <row r="334" s="2" customFormat="1">
      <c r="A334" s="39"/>
      <c r="B334" s="40"/>
      <c r="C334" s="41"/>
      <c r="D334" s="223" t="s">
        <v>140</v>
      </c>
      <c r="E334" s="41"/>
      <c r="F334" s="224" t="s">
        <v>731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140</v>
      </c>
      <c r="AU334" s="18" t="s">
        <v>83</v>
      </c>
    </row>
    <row r="335" s="13" customFormat="1">
      <c r="A335" s="13"/>
      <c r="B335" s="225"/>
      <c r="C335" s="226"/>
      <c r="D335" s="218" t="s">
        <v>142</v>
      </c>
      <c r="E335" s="227" t="s">
        <v>19</v>
      </c>
      <c r="F335" s="228" t="s">
        <v>732</v>
      </c>
      <c r="G335" s="226"/>
      <c r="H335" s="229">
        <v>7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142</v>
      </c>
      <c r="AU335" s="235" t="s">
        <v>83</v>
      </c>
      <c r="AV335" s="13" t="s">
        <v>83</v>
      </c>
      <c r="AW335" s="13" t="s">
        <v>35</v>
      </c>
      <c r="AX335" s="13" t="s">
        <v>73</v>
      </c>
      <c r="AY335" s="235" t="s">
        <v>129</v>
      </c>
    </row>
    <row r="336" s="15" customFormat="1">
      <c r="A336" s="15"/>
      <c r="B336" s="246"/>
      <c r="C336" s="247"/>
      <c r="D336" s="218" t="s">
        <v>142</v>
      </c>
      <c r="E336" s="248" t="s">
        <v>19</v>
      </c>
      <c r="F336" s="249" t="s">
        <v>145</v>
      </c>
      <c r="G336" s="247"/>
      <c r="H336" s="250">
        <v>7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6" t="s">
        <v>142</v>
      </c>
      <c r="AU336" s="256" t="s">
        <v>83</v>
      </c>
      <c r="AV336" s="15" t="s">
        <v>136</v>
      </c>
      <c r="AW336" s="15" t="s">
        <v>35</v>
      </c>
      <c r="AX336" s="15" t="s">
        <v>81</v>
      </c>
      <c r="AY336" s="256" t="s">
        <v>129</v>
      </c>
    </row>
    <row r="337" s="2" customFormat="1" ht="16.5" customHeight="1">
      <c r="A337" s="39"/>
      <c r="B337" s="40"/>
      <c r="C337" s="260" t="s">
        <v>733</v>
      </c>
      <c r="D337" s="260" t="s">
        <v>371</v>
      </c>
      <c r="E337" s="261" t="s">
        <v>734</v>
      </c>
      <c r="F337" s="262" t="s">
        <v>735</v>
      </c>
      <c r="G337" s="263" t="s">
        <v>204</v>
      </c>
      <c r="H337" s="264">
        <v>7</v>
      </c>
      <c r="I337" s="265"/>
      <c r="J337" s="266">
        <f>ROUND(I337*H337,2)</f>
        <v>0</v>
      </c>
      <c r="K337" s="262" t="s">
        <v>135</v>
      </c>
      <c r="L337" s="267"/>
      <c r="M337" s="268" t="s">
        <v>19</v>
      </c>
      <c r="N337" s="269" t="s">
        <v>44</v>
      </c>
      <c r="O337" s="85"/>
      <c r="P337" s="214">
        <f>O337*H337</f>
        <v>0</v>
      </c>
      <c r="Q337" s="214">
        <v>5.9379999999999997</v>
      </c>
      <c r="R337" s="214">
        <f>Q337*H337</f>
        <v>41.565999999999995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194</v>
      </c>
      <c r="AT337" s="216" t="s">
        <v>371</v>
      </c>
      <c r="AU337" s="216" t="s">
        <v>83</v>
      </c>
      <c r="AY337" s="18" t="s">
        <v>129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81</v>
      </c>
      <c r="BK337" s="217">
        <f>ROUND(I337*H337,2)</f>
        <v>0</v>
      </c>
      <c r="BL337" s="18" t="s">
        <v>136</v>
      </c>
      <c r="BM337" s="216" t="s">
        <v>736</v>
      </c>
    </row>
    <row r="338" s="2" customFormat="1">
      <c r="A338" s="39"/>
      <c r="B338" s="40"/>
      <c r="C338" s="41"/>
      <c r="D338" s="218" t="s">
        <v>138</v>
      </c>
      <c r="E338" s="41"/>
      <c r="F338" s="219" t="s">
        <v>735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138</v>
      </c>
      <c r="AU338" s="18" t="s">
        <v>83</v>
      </c>
    </row>
    <row r="339" s="2" customFormat="1">
      <c r="A339" s="39"/>
      <c r="B339" s="40"/>
      <c r="C339" s="41"/>
      <c r="D339" s="223" t="s">
        <v>140</v>
      </c>
      <c r="E339" s="41"/>
      <c r="F339" s="224" t="s">
        <v>737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140</v>
      </c>
      <c r="AU339" s="18" t="s">
        <v>83</v>
      </c>
    </row>
    <row r="340" s="12" customFormat="1" ht="22.8" customHeight="1">
      <c r="A340" s="12"/>
      <c r="B340" s="189"/>
      <c r="C340" s="190"/>
      <c r="D340" s="191" t="s">
        <v>72</v>
      </c>
      <c r="E340" s="203" t="s">
        <v>136</v>
      </c>
      <c r="F340" s="203" t="s">
        <v>738</v>
      </c>
      <c r="G340" s="190"/>
      <c r="H340" s="190"/>
      <c r="I340" s="193"/>
      <c r="J340" s="204">
        <f>BK340</f>
        <v>0</v>
      </c>
      <c r="K340" s="190"/>
      <c r="L340" s="195"/>
      <c r="M340" s="196"/>
      <c r="N340" s="197"/>
      <c r="O340" s="197"/>
      <c r="P340" s="198">
        <f>SUM(P341:P368)</f>
        <v>0</v>
      </c>
      <c r="Q340" s="197"/>
      <c r="R340" s="198">
        <f>SUM(R341:R368)</f>
        <v>4.0157999999999996</v>
      </c>
      <c r="S340" s="197"/>
      <c r="T340" s="199">
        <f>SUM(T341:T368)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0" t="s">
        <v>81</v>
      </c>
      <c r="AT340" s="201" t="s">
        <v>72</v>
      </c>
      <c r="AU340" s="201" t="s">
        <v>81</v>
      </c>
      <c r="AY340" s="200" t="s">
        <v>129</v>
      </c>
      <c r="BK340" s="202">
        <f>SUM(BK341:BK368)</f>
        <v>0</v>
      </c>
    </row>
    <row r="341" s="2" customFormat="1" ht="24.15" customHeight="1">
      <c r="A341" s="39"/>
      <c r="B341" s="40"/>
      <c r="C341" s="205" t="s">
        <v>739</v>
      </c>
      <c r="D341" s="205" t="s">
        <v>131</v>
      </c>
      <c r="E341" s="206" t="s">
        <v>740</v>
      </c>
      <c r="F341" s="207" t="s">
        <v>741</v>
      </c>
      <c r="G341" s="208" t="s">
        <v>134</v>
      </c>
      <c r="H341" s="209">
        <v>143</v>
      </c>
      <c r="I341" s="210"/>
      <c r="J341" s="211">
        <f>ROUND(I341*H341,2)</f>
        <v>0</v>
      </c>
      <c r="K341" s="207" t="s">
        <v>135</v>
      </c>
      <c r="L341" s="45"/>
      <c r="M341" s="212" t="s">
        <v>19</v>
      </c>
      <c r="N341" s="213" t="s">
        <v>44</v>
      </c>
      <c r="O341" s="85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136</v>
      </c>
      <c r="AT341" s="216" t="s">
        <v>131</v>
      </c>
      <c r="AU341" s="216" t="s">
        <v>83</v>
      </c>
      <c r="AY341" s="18" t="s">
        <v>129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81</v>
      </c>
      <c r="BK341" s="217">
        <f>ROUND(I341*H341,2)</f>
        <v>0</v>
      </c>
      <c r="BL341" s="18" t="s">
        <v>136</v>
      </c>
      <c r="BM341" s="216" t="s">
        <v>742</v>
      </c>
    </row>
    <row r="342" s="2" customFormat="1">
      <c r="A342" s="39"/>
      <c r="B342" s="40"/>
      <c r="C342" s="41"/>
      <c r="D342" s="218" t="s">
        <v>138</v>
      </c>
      <c r="E342" s="41"/>
      <c r="F342" s="219" t="s">
        <v>743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138</v>
      </c>
      <c r="AU342" s="18" t="s">
        <v>83</v>
      </c>
    </row>
    <row r="343" s="2" customFormat="1">
      <c r="A343" s="39"/>
      <c r="B343" s="40"/>
      <c r="C343" s="41"/>
      <c r="D343" s="223" t="s">
        <v>140</v>
      </c>
      <c r="E343" s="41"/>
      <c r="F343" s="224" t="s">
        <v>744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140</v>
      </c>
      <c r="AU343" s="18" t="s">
        <v>83</v>
      </c>
    </row>
    <row r="344" s="14" customFormat="1">
      <c r="A344" s="14"/>
      <c r="B344" s="236"/>
      <c r="C344" s="237"/>
      <c r="D344" s="218" t="s">
        <v>142</v>
      </c>
      <c r="E344" s="238" t="s">
        <v>19</v>
      </c>
      <c r="F344" s="239" t="s">
        <v>745</v>
      </c>
      <c r="G344" s="237"/>
      <c r="H344" s="238" t="s">
        <v>19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142</v>
      </c>
      <c r="AU344" s="245" t="s">
        <v>83</v>
      </c>
      <c r="AV344" s="14" t="s">
        <v>81</v>
      </c>
      <c r="AW344" s="14" t="s">
        <v>35</v>
      </c>
      <c r="AX344" s="14" t="s">
        <v>73</v>
      </c>
      <c r="AY344" s="245" t="s">
        <v>129</v>
      </c>
    </row>
    <row r="345" s="13" customFormat="1">
      <c r="A345" s="13"/>
      <c r="B345" s="225"/>
      <c r="C345" s="226"/>
      <c r="D345" s="218" t="s">
        <v>142</v>
      </c>
      <c r="E345" s="227" t="s">
        <v>19</v>
      </c>
      <c r="F345" s="228" t="s">
        <v>746</v>
      </c>
      <c r="G345" s="226"/>
      <c r="H345" s="229">
        <v>16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142</v>
      </c>
      <c r="AU345" s="235" t="s">
        <v>83</v>
      </c>
      <c r="AV345" s="13" t="s">
        <v>83</v>
      </c>
      <c r="AW345" s="13" t="s">
        <v>35</v>
      </c>
      <c r="AX345" s="13" t="s">
        <v>73</v>
      </c>
      <c r="AY345" s="235" t="s">
        <v>129</v>
      </c>
    </row>
    <row r="346" s="13" customFormat="1">
      <c r="A346" s="13"/>
      <c r="B346" s="225"/>
      <c r="C346" s="226"/>
      <c r="D346" s="218" t="s">
        <v>142</v>
      </c>
      <c r="E346" s="227" t="s">
        <v>19</v>
      </c>
      <c r="F346" s="228" t="s">
        <v>747</v>
      </c>
      <c r="G346" s="226"/>
      <c r="H346" s="229">
        <v>27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142</v>
      </c>
      <c r="AU346" s="235" t="s">
        <v>83</v>
      </c>
      <c r="AV346" s="13" t="s">
        <v>83</v>
      </c>
      <c r="AW346" s="13" t="s">
        <v>35</v>
      </c>
      <c r="AX346" s="13" t="s">
        <v>73</v>
      </c>
      <c r="AY346" s="235" t="s">
        <v>129</v>
      </c>
    </row>
    <row r="347" s="13" customFormat="1">
      <c r="A347" s="13"/>
      <c r="B347" s="225"/>
      <c r="C347" s="226"/>
      <c r="D347" s="218" t="s">
        <v>142</v>
      </c>
      <c r="E347" s="227" t="s">
        <v>19</v>
      </c>
      <c r="F347" s="228" t="s">
        <v>748</v>
      </c>
      <c r="G347" s="226"/>
      <c r="H347" s="229">
        <v>100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142</v>
      </c>
      <c r="AU347" s="235" t="s">
        <v>83</v>
      </c>
      <c r="AV347" s="13" t="s">
        <v>83</v>
      </c>
      <c r="AW347" s="13" t="s">
        <v>35</v>
      </c>
      <c r="AX347" s="13" t="s">
        <v>73</v>
      </c>
      <c r="AY347" s="235" t="s">
        <v>129</v>
      </c>
    </row>
    <row r="348" s="15" customFormat="1">
      <c r="A348" s="15"/>
      <c r="B348" s="246"/>
      <c r="C348" s="247"/>
      <c r="D348" s="218" t="s">
        <v>142</v>
      </c>
      <c r="E348" s="248" t="s">
        <v>19</v>
      </c>
      <c r="F348" s="249" t="s">
        <v>145</v>
      </c>
      <c r="G348" s="247"/>
      <c r="H348" s="250">
        <v>143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142</v>
      </c>
      <c r="AU348" s="256" t="s">
        <v>83</v>
      </c>
      <c r="AV348" s="15" t="s">
        <v>136</v>
      </c>
      <c r="AW348" s="15" t="s">
        <v>35</v>
      </c>
      <c r="AX348" s="15" t="s">
        <v>81</v>
      </c>
      <c r="AY348" s="256" t="s">
        <v>129</v>
      </c>
    </row>
    <row r="349" s="2" customFormat="1" ht="24.15" customHeight="1">
      <c r="A349" s="39"/>
      <c r="B349" s="40"/>
      <c r="C349" s="205" t="s">
        <v>749</v>
      </c>
      <c r="D349" s="205" t="s">
        <v>131</v>
      </c>
      <c r="E349" s="206" t="s">
        <v>750</v>
      </c>
      <c r="F349" s="207" t="s">
        <v>751</v>
      </c>
      <c r="G349" s="208" t="s">
        <v>134</v>
      </c>
      <c r="H349" s="209">
        <v>38.399999999999999</v>
      </c>
      <c r="I349" s="210"/>
      <c r="J349" s="211">
        <f>ROUND(I349*H349,2)</f>
        <v>0</v>
      </c>
      <c r="K349" s="207" t="s">
        <v>135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136</v>
      </c>
      <c r="AT349" s="216" t="s">
        <v>131</v>
      </c>
      <c r="AU349" s="216" t="s">
        <v>83</v>
      </c>
      <c r="AY349" s="18" t="s">
        <v>129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136</v>
      </c>
      <c r="BM349" s="216" t="s">
        <v>752</v>
      </c>
    </row>
    <row r="350" s="2" customFormat="1">
      <c r="A350" s="39"/>
      <c r="B350" s="40"/>
      <c r="C350" s="41"/>
      <c r="D350" s="218" t="s">
        <v>138</v>
      </c>
      <c r="E350" s="41"/>
      <c r="F350" s="219" t="s">
        <v>753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138</v>
      </c>
      <c r="AU350" s="18" t="s">
        <v>83</v>
      </c>
    </row>
    <row r="351" s="2" customFormat="1">
      <c r="A351" s="39"/>
      <c r="B351" s="40"/>
      <c r="C351" s="41"/>
      <c r="D351" s="223" t="s">
        <v>140</v>
      </c>
      <c r="E351" s="41"/>
      <c r="F351" s="224" t="s">
        <v>754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140</v>
      </c>
      <c r="AU351" s="18" t="s">
        <v>83</v>
      </c>
    </row>
    <row r="352" s="13" customFormat="1">
      <c r="A352" s="13"/>
      <c r="B352" s="225"/>
      <c r="C352" s="226"/>
      <c r="D352" s="218" t="s">
        <v>142</v>
      </c>
      <c r="E352" s="227" t="s">
        <v>19</v>
      </c>
      <c r="F352" s="228" t="s">
        <v>755</v>
      </c>
      <c r="G352" s="226"/>
      <c r="H352" s="229">
        <v>38.399999999999999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142</v>
      </c>
      <c r="AU352" s="235" t="s">
        <v>83</v>
      </c>
      <c r="AV352" s="13" t="s">
        <v>83</v>
      </c>
      <c r="AW352" s="13" t="s">
        <v>35</v>
      </c>
      <c r="AX352" s="13" t="s">
        <v>73</v>
      </c>
      <c r="AY352" s="235" t="s">
        <v>129</v>
      </c>
    </row>
    <row r="353" s="15" customFormat="1">
      <c r="A353" s="15"/>
      <c r="B353" s="246"/>
      <c r="C353" s="247"/>
      <c r="D353" s="218" t="s">
        <v>142</v>
      </c>
      <c r="E353" s="248" t="s">
        <v>19</v>
      </c>
      <c r="F353" s="249" t="s">
        <v>145</v>
      </c>
      <c r="G353" s="247"/>
      <c r="H353" s="250">
        <v>38.399999999999999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6" t="s">
        <v>142</v>
      </c>
      <c r="AU353" s="256" t="s">
        <v>83</v>
      </c>
      <c r="AV353" s="15" t="s">
        <v>136</v>
      </c>
      <c r="AW353" s="15" t="s">
        <v>35</v>
      </c>
      <c r="AX353" s="15" t="s">
        <v>81</v>
      </c>
      <c r="AY353" s="256" t="s">
        <v>129</v>
      </c>
    </row>
    <row r="354" s="2" customFormat="1" ht="33" customHeight="1">
      <c r="A354" s="39"/>
      <c r="B354" s="40"/>
      <c r="C354" s="205" t="s">
        <v>756</v>
      </c>
      <c r="D354" s="205" t="s">
        <v>131</v>
      </c>
      <c r="E354" s="206" t="s">
        <v>757</v>
      </c>
      <c r="F354" s="207" t="s">
        <v>758</v>
      </c>
      <c r="G354" s="208" t="s">
        <v>134</v>
      </c>
      <c r="H354" s="209">
        <v>87.299999999999997</v>
      </c>
      <c r="I354" s="210"/>
      <c r="J354" s="211">
        <f>ROUND(I354*H354,2)</f>
        <v>0</v>
      </c>
      <c r="K354" s="207" t="s">
        <v>135</v>
      </c>
      <c r="L354" s="45"/>
      <c r="M354" s="212" t="s">
        <v>19</v>
      </c>
      <c r="N354" s="213" t="s">
        <v>44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136</v>
      </c>
      <c r="AT354" s="216" t="s">
        <v>131</v>
      </c>
      <c r="AU354" s="216" t="s">
        <v>83</v>
      </c>
      <c r="AY354" s="18" t="s">
        <v>129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81</v>
      </c>
      <c r="BK354" s="217">
        <f>ROUND(I354*H354,2)</f>
        <v>0</v>
      </c>
      <c r="BL354" s="18" t="s">
        <v>136</v>
      </c>
      <c r="BM354" s="216" t="s">
        <v>759</v>
      </c>
    </row>
    <row r="355" s="2" customFormat="1">
      <c r="A355" s="39"/>
      <c r="B355" s="40"/>
      <c r="C355" s="41"/>
      <c r="D355" s="218" t="s">
        <v>138</v>
      </c>
      <c r="E355" s="41"/>
      <c r="F355" s="219" t="s">
        <v>760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138</v>
      </c>
      <c r="AU355" s="18" t="s">
        <v>83</v>
      </c>
    </row>
    <row r="356" s="2" customFormat="1">
      <c r="A356" s="39"/>
      <c r="B356" s="40"/>
      <c r="C356" s="41"/>
      <c r="D356" s="223" t="s">
        <v>140</v>
      </c>
      <c r="E356" s="41"/>
      <c r="F356" s="224" t="s">
        <v>761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140</v>
      </c>
      <c r="AU356" s="18" t="s">
        <v>83</v>
      </c>
    </row>
    <row r="357" s="13" customFormat="1">
      <c r="A357" s="13"/>
      <c r="B357" s="225"/>
      <c r="C357" s="226"/>
      <c r="D357" s="218" t="s">
        <v>142</v>
      </c>
      <c r="E357" s="227" t="s">
        <v>19</v>
      </c>
      <c r="F357" s="228" t="s">
        <v>762</v>
      </c>
      <c r="G357" s="226"/>
      <c r="H357" s="229">
        <v>87.299999999999997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142</v>
      </c>
      <c r="AU357" s="235" t="s">
        <v>83</v>
      </c>
      <c r="AV357" s="13" t="s">
        <v>83</v>
      </c>
      <c r="AW357" s="13" t="s">
        <v>35</v>
      </c>
      <c r="AX357" s="13" t="s">
        <v>73</v>
      </c>
      <c r="AY357" s="235" t="s">
        <v>129</v>
      </c>
    </row>
    <row r="358" s="15" customFormat="1">
      <c r="A358" s="15"/>
      <c r="B358" s="246"/>
      <c r="C358" s="247"/>
      <c r="D358" s="218" t="s">
        <v>142</v>
      </c>
      <c r="E358" s="248" t="s">
        <v>19</v>
      </c>
      <c r="F358" s="249" t="s">
        <v>145</v>
      </c>
      <c r="G358" s="247"/>
      <c r="H358" s="250">
        <v>87.299999999999997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6" t="s">
        <v>142</v>
      </c>
      <c r="AU358" s="256" t="s">
        <v>83</v>
      </c>
      <c r="AV358" s="15" t="s">
        <v>136</v>
      </c>
      <c r="AW358" s="15" t="s">
        <v>35</v>
      </c>
      <c r="AX358" s="15" t="s">
        <v>81</v>
      </c>
      <c r="AY358" s="256" t="s">
        <v>129</v>
      </c>
    </row>
    <row r="359" s="2" customFormat="1" ht="33" customHeight="1">
      <c r="A359" s="39"/>
      <c r="B359" s="40"/>
      <c r="C359" s="205" t="s">
        <v>763</v>
      </c>
      <c r="D359" s="205" t="s">
        <v>131</v>
      </c>
      <c r="E359" s="206" t="s">
        <v>764</v>
      </c>
      <c r="F359" s="207" t="s">
        <v>765</v>
      </c>
      <c r="G359" s="208" t="s">
        <v>134</v>
      </c>
      <c r="H359" s="209">
        <v>87.299999999999997</v>
      </c>
      <c r="I359" s="210"/>
      <c r="J359" s="211">
        <f>ROUND(I359*H359,2)</f>
        <v>0</v>
      </c>
      <c r="K359" s="207" t="s">
        <v>135</v>
      </c>
      <c r="L359" s="45"/>
      <c r="M359" s="212" t="s">
        <v>19</v>
      </c>
      <c r="N359" s="213" t="s">
        <v>44</v>
      </c>
      <c r="O359" s="85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136</v>
      </c>
      <c r="AT359" s="216" t="s">
        <v>131</v>
      </c>
      <c r="AU359" s="216" t="s">
        <v>83</v>
      </c>
      <c r="AY359" s="18" t="s">
        <v>129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81</v>
      </c>
      <c r="BK359" s="217">
        <f>ROUND(I359*H359,2)</f>
        <v>0</v>
      </c>
      <c r="BL359" s="18" t="s">
        <v>136</v>
      </c>
      <c r="BM359" s="216" t="s">
        <v>766</v>
      </c>
    </row>
    <row r="360" s="2" customFormat="1">
      <c r="A360" s="39"/>
      <c r="B360" s="40"/>
      <c r="C360" s="41"/>
      <c r="D360" s="218" t="s">
        <v>138</v>
      </c>
      <c r="E360" s="41"/>
      <c r="F360" s="219" t="s">
        <v>767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138</v>
      </c>
      <c r="AU360" s="18" t="s">
        <v>83</v>
      </c>
    </row>
    <row r="361" s="2" customFormat="1">
      <c r="A361" s="39"/>
      <c r="B361" s="40"/>
      <c r="C361" s="41"/>
      <c r="D361" s="223" t="s">
        <v>140</v>
      </c>
      <c r="E361" s="41"/>
      <c r="F361" s="224" t="s">
        <v>768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140</v>
      </c>
      <c r="AU361" s="18" t="s">
        <v>83</v>
      </c>
    </row>
    <row r="362" s="13" customFormat="1">
      <c r="A362" s="13"/>
      <c r="B362" s="225"/>
      <c r="C362" s="226"/>
      <c r="D362" s="218" t="s">
        <v>142</v>
      </c>
      <c r="E362" s="227" t="s">
        <v>19</v>
      </c>
      <c r="F362" s="228" t="s">
        <v>762</v>
      </c>
      <c r="G362" s="226"/>
      <c r="H362" s="229">
        <v>87.299999999999997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142</v>
      </c>
      <c r="AU362" s="235" t="s">
        <v>83</v>
      </c>
      <c r="AV362" s="13" t="s">
        <v>83</v>
      </c>
      <c r="AW362" s="13" t="s">
        <v>35</v>
      </c>
      <c r="AX362" s="13" t="s">
        <v>73</v>
      </c>
      <c r="AY362" s="235" t="s">
        <v>129</v>
      </c>
    </row>
    <row r="363" s="15" customFormat="1">
      <c r="A363" s="15"/>
      <c r="B363" s="246"/>
      <c r="C363" s="247"/>
      <c r="D363" s="218" t="s">
        <v>142</v>
      </c>
      <c r="E363" s="248" t="s">
        <v>19</v>
      </c>
      <c r="F363" s="249" t="s">
        <v>145</v>
      </c>
      <c r="G363" s="247"/>
      <c r="H363" s="250">
        <v>87.299999999999997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142</v>
      </c>
      <c r="AU363" s="256" t="s">
        <v>83</v>
      </c>
      <c r="AV363" s="15" t="s">
        <v>136</v>
      </c>
      <c r="AW363" s="15" t="s">
        <v>35</v>
      </c>
      <c r="AX363" s="15" t="s">
        <v>81</v>
      </c>
      <c r="AY363" s="256" t="s">
        <v>129</v>
      </c>
    </row>
    <row r="364" s="2" customFormat="1" ht="16.5" customHeight="1">
      <c r="A364" s="39"/>
      <c r="B364" s="40"/>
      <c r="C364" s="260" t="s">
        <v>769</v>
      </c>
      <c r="D364" s="260" t="s">
        <v>371</v>
      </c>
      <c r="E364" s="261" t="s">
        <v>770</v>
      </c>
      <c r="F364" s="262" t="s">
        <v>771</v>
      </c>
      <c r="G364" s="263" t="s">
        <v>134</v>
      </c>
      <c r="H364" s="264">
        <v>87.299999999999997</v>
      </c>
      <c r="I364" s="265"/>
      <c r="J364" s="266">
        <f>ROUND(I364*H364,2)</f>
        <v>0</v>
      </c>
      <c r="K364" s="262" t="s">
        <v>135</v>
      </c>
      <c r="L364" s="267"/>
      <c r="M364" s="268" t="s">
        <v>19</v>
      </c>
      <c r="N364" s="269" t="s">
        <v>44</v>
      </c>
      <c r="O364" s="85"/>
      <c r="P364" s="214">
        <f>O364*H364</f>
        <v>0</v>
      </c>
      <c r="Q364" s="214">
        <v>0.045999999999999999</v>
      </c>
      <c r="R364" s="214">
        <f>Q364*H364</f>
        <v>4.0157999999999996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194</v>
      </c>
      <c r="AT364" s="216" t="s">
        <v>371</v>
      </c>
      <c r="AU364" s="216" t="s">
        <v>83</v>
      </c>
      <c r="AY364" s="18" t="s">
        <v>129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81</v>
      </c>
      <c r="BK364" s="217">
        <f>ROUND(I364*H364,2)</f>
        <v>0</v>
      </c>
      <c r="BL364" s="18" t="s">
        <v>136</v>
      </c>
      <c r="BM364" s="216" t="s">
        <v>772</v>
      </c>
    </row>
    <row r="365" s="2" customFormat="1">
      <c r="A365" s="39"/>
      <c r="B365" s="40"/>
      <c r="C365" s="41"/>
      <c r="D365" s="218" t="s">
        <v>138</v>
      </c>
      <c r="E365" s="41"/>
      <c r="F365" s="219" t="s">
        <v>771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138</v>
      </c>
      <c r="AU365" s="18" t="s">
        <v>83</v>
      </c>
    </row>
    <row r="366" s="2" customFormat="1">
      <c r="A366" s="39"/>
      <c r="B366" s="40"/>
      <c r="C366" s="41"/>
      <c r="D366" s="223" t="s">
        <v>140</v>
      </c>
      <c r="E366" s="41"/>
      <c r="F366" s="224" t="s">
        <v>773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140</v>
      </c>
      <c r="AU366" s="18" t="s">
        <v>83</v>
      </c>
    </row>
    <row r="367" s="13" customFormat="1">
      <c r="A367" s="13"/>
      <c r="B367" s="225"/>
      <c r="C367" s="226"/>
      <c r="D367" s="218" t="s">
        <v>142</v>
      </c>
      <c r="E367" s="227" t="s">
        <v>19</v>
      </c>
      <c r="F367" s="228" t="s">
        <v>762</v>
      </c>
      <c r="G367" s="226"/>
      <c r="H367" s="229">
        <v>87.299999999999997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142</v>
      </c>
      <c r="AU367" s="235" t="s">
        <v>83</v>
      </c>
      <c r="AV367" s="13" t="s">
        <v>83</v>
      </c>
      <c r="AW367" s="13" t="s">
        <v>35</v>
      </c>
      <c r="AX367" s="13" t="s">
        <v>73</v>
      </c>
      <c r="AY367" s="235" t="s">
        <v>129</v>
      </c>
    </row>
    <row r="368" s="15" customFormat="1">
      <c r="A368" s="15"/>
      <c r="B368" s="246"/>
      <c r="C368" s="247"/>
      <c r="D368" s="218" t="s">
        <v>142</v>
      </c>
      <c r="E368" s="248" t="s">
        <v>19</v>
      </c>
      <c r="F368" s="249" t="s">
        <v>145</v>
      </c>
      <c r="G368" s="247"/>
      <c r="H368" s="250">
        <v>87.299999999999997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6" t="s">
        <v>142</v>
      </c>
      <c r="AU368" s="256" t="s">
        <v>83</v>
      </c>
      <c r="AV368" s="15" t="s">
        <v>136</v>
      </c>
      <c r="AW368" s="15" t="s">
        <v>35</v>
      </c>
      <c r="AX368" s="15" t="s">
        <v>81</v>
      </c>
      <c r="AY368" s="256" t="s">
        <v>129</v>
      </c>
    </row>
    <row r="369" s="12" customFormat="1" ht="22.8" customHeight="1">
      <c r="A369" s="12"/>
      <c r="B369" s="189"/>
      <c r="C369" s="190"/>
      <c r="D369" s="191" t="s">
        <v>72</v>
      </c>
      <c r="E369" s="203" t="s">
        <v>170</v>
      </c>
      <c r="F369" s="203" t="s">
        <v>774</v>
      </c>
      <c r="G369" s="190"/>
      <c r="H369" s="190"/>
      <c r="I369" s="193"/>
      <c r="J369" s="204">
        <f>BK369</f>
        <v>0</v>
      </c>
      <c r="K369" s="190"/>
      <c r="L369" s="195"/>
      <c r="M369" s="196"/>
      <c r="N369" s="197"/>
      <c r="O369" s="197"/>
      <c r="P369" s="198">
        <f>SUM(P370:P587)</f>
        <v>0</v>
      </c>
      <c r="Q369" s="197"/>
      <c r="R369" s="198">
        <f>SUM(R370:R587)</f>
        <v>943.47339820000002</v>
      </c>
      <c r="S369" s="197"/>
      <c r="T369" s="199">
        <f>SUM(T370:T587)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0" t="s">
        <v>81</v>
      </c>
      <c r="AT369" s="201" t="s">
        <v>72</v>
      </c>
      <c r="AU369" s="201" t="s">
        <v>81</v>
      </c>
      <c r="AY369" s="200" t="s">
        <v>129</v>
      </c>
      <c r="BK369" s="202">
        <f>SUM(BK370:BK587)</f>
        <v>0</v>
      </c>
    </row>
    <row r="370" s="2" customFormat="1" ht="21.75" customHeight="1">
      <c r="A370" s="39"/>
      <c r="B370" s="40"/>
      <c r="C370" s="205" t="s">
        <v>775</v>
      </c>
      <c r="D370" s="205" t="s">
        <v>131</v>
      </c>
      <c r="E370" s="206" t="s">
        <v>776</v>
      </c>
      <c r="F370" s="207" t="s">
        <v>777</v>
      </c>
      <c r="G370" s="208" t="s">
        <v>134</v>
      </c>
      <c r="H370" s="209">
        <v>57.119999999999997</v>
      </c>
      <c r="I370" s="210"/>
      <c r="J370" s="211">
        <f>ROUND(I370*H370,2)</f>
        <v>0</v>
      </c>
      <c r="K370" s="207" t="s">
        <v>135</v>
      </c>
      <c r="L370" s="45"/>
      <c r="M370" s="212" t="s">
        <v>19</v>
      </c>
      <c r="N370" s="213" t="s">
        <v>44</v>
      </c>
      <c r="O370" s="85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136</v>
      </c>
      <c r="AT370" s="216" t="s">
        <v>131</v>
      </c>
      <c r="AU370" s="216" t="s">
        <v>83</v>
      </c>
      <c r="AY370" s="18" t="s">
        <v>129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81</v>
      </c>
      <c r="BK370" s="217">
        <f>ROUND(I370*H370,2)</f>
        <v>0</v>
      </c>
      <c r="BL370" s="18" t="s">
        <v>136</v>
      </c>
      <c r="BM370" s="216" t="s">
        <v>778</v>
      </c>
    </row>
    <row r="371" s="2" customFormat="1">
      <c r="A371" s="39"/>
      <c r="B371" s="40"/>
      <c r="C371" s="41"/>
      <c r="D371" s="218" t="s">
        <v>138</v>
      </c>
      <c r="E371" s="41"/>
      <c r="F371" s="219" t="s">
        <v>779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138</v>
      </c>
      <c r="AU371" s="18" t="s">
        <v>83</v>
      </c>
    </row>
    <row r="372" s="2" customFormat="1">
      <c r="A372" s="39"/>
      <c r="B372" s="40"/>
      <c r="C372" s="41"/>
      <c r="D372" s="223" t="s">
        <v>140</v>
      </c>
      <c r="E372" s="41"/>
      <c r="F372" s="224" t="s">
        <v>780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140</v>
      </c>
      <c r="AU372" s="18" t="s">
        <v>83</v>
      </c>
    </row>
    <row r="373" s="14" customFormat="1">
      <c r="A373" s="14"/>
      <c r="B373" s="236"/>
      <c r="C373" s="237"/>
      <c r="D373" s="218" t="s">
        <v>142</v>
      </c>
      <c r="E373" s="238" t="s">
        <v>19</v>
      </c>
      <c r="F373" s="239" t="s">
        <v>781</v>
      </c>
      <c r="G373" s="237"/>
      <c r="H373" s="238" t="s">
        <v>19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142</v>
      </c>
      <c r="AU373" s="245" t="s">
        <v>83</v>
      </c>
      <c r="AV373" s="14" t="s">
        <v>81</v>
      </c>
      <c r="AW373" s="14" t="s">
        <v>35</v>
      </c>
      <c r="AX373" s="14" t="s">
        <v>73</v>
      </c>
      <c r="AY373" s="245" t="s">
        <v>129</v>
      </c>
    </row>
    <row r="374" s="13" customFormat="1">
      <c r="A374" s="13"/>
      <c r="B374" s="225"/>
      <c r="C374" s="226"/>
      <c r="D374" s="218" t="s">
        <v>142</v>
      </c>
      <c r="E374" s="227" t="s">
        <v>19</v>
      </c>
      <c r="F374" s="228" t="s">
        <v>782</v>
      </c>
      <c r="G374" s="226"/>
      <c r="H374" s="229">
        <v>28.719999999999999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142</v>
      </c>
      <c r="AU374" s="235" t="s">
        <v>83</v>
      </c>
      <c r="AV374" s="13" t="s">
        <v>83</v>
      </c>
      <c r="AW374" s="13" t="s">
        <v>35</v>
      </c>
      <c r="AX374" s="13" t="s">
        <v>73</v>
      </c>
      <c r="AY374" s="235" t="s">
        <v>129</v>
      </c>
    </row>
    <row r="375" s="14" customFormat="1">
      <c r="A375" s="14"/>
      <c r="B375" s="236"/>
      <c r="C375" s="237"/>
      <c r="D375" s="218" t="s">
        <v>142</v>
      </c>
      <c r="E375" s="238" t="s">
        <v>19</v>
      </c>
      <c r="F375" s="239" t="s">
        <v>666</v>
      </c>
      <c r="G375" s="237"/>
      <c r="H375" s="238" t="s">
        <v>19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142</v>
      </c>
      <c r="AU375" s="245" t="s">
        <v>83</v>
      </c>
      <c r="AV375" s="14" t="s">
        <v>81</v>
      </c>
      <c r="AW375" s="14" t="s">
        <v>35</v>
      </c>
      <c r="AX375" s="14" t="s">
        <v>73</v>
      </c>
      <c r="AY375" s="245" t="s">
        <v>129</v>
      </c>
    </row>
    <row r="376" s="13" customFormat="1">
      <c r="A376" s="13"/>
      <c r="B376" s="225"/>
      <c r="C376" s="226"/>
      <c r="D376" s="218" t="s">
        <v>142</v>
      </c>
      <c r="E376" s="227" t="s">
        <v>19</v>
      </c>
      <c r="F376" s="228" t="s">
        <v>783</v>
      </c>
      <c r="G376" s="226"/>
      <c r="H376" s="229">
        <v>28.399999999999999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142</v>
      </c>
      <c r="AU376" s="235" t="s">
        <v>83</v>
      </c>
      <c r="AV376" s="13" t="s">
        <v>83</v>
      </c>
      <c r="AW376" s="13" t="s">
        <v>35</v>
      </c>
      <c r="AX376" s="13" t="s">
        <v>73</v>
      </c>
      <c r="AY376" s="235" t="s">
        <v>129</v>
      </c>
    </row>
    <row r="377" s="15" customFormat="1">
      <c r="A377" s="15"/>
      <c r="B377" s="246"/>
      <c r="C377" s="247"/>
      <c r="D377" s="218" t="s">
        <v>142</v>
      </c>
      <c r="E377" s="248" t="s">
        <v>19</v>
      </c>
      <c r="F377" s="249" t="s">
        <v>145</v>
      </c>
      <c r="G377" s="247"/>
      <c r="H377" s="250">
        <v>57.119999999999997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6" t="s">
        <v>142</v>
      </c>
      <c r="AU377" s="256" t="s">
        <v>83</v>
      </c>
      <c r="AV377" s="15" t="s">
        <v>136</v>
      </c>
      <c r="AW377" s="15" t="s">
        <v>35</v>
      </c>
      <c r="AX377" s="15" t="s">
        <v>81</v>
      </c>
      <c r="AY377" s="256" t="s">
        <v>129</v>
      </c>
    </row>
    <row r="378" s="2" customFormat="1" ht="16.5" customHeight="1">
      <c r="A378" s="39"/>
      <c r="B378" s="40"/>
      <c r="C378" s="205" t="s">
        <v>784</v>
      </c>
      <c r="D378" s="205" t="s">
        <v>131</v>
      </c>
      <c r="E378" s="206" t="s">
        <v>785</v>
      </c>
      <c r="F378" s="207" t="s">
        <v>786</v>
      </c>
      <c r="G378" s="208" t="s">
        <v>134</v>
      </c>
      <c r="H378" s="209">
        <v>1308.3</v>
      </c>
      <c r="I378" s="210"/>
      <c r="J378" s="211">
        <f>ROUND(I378*H378,2)</f>
        <v>0</v>
      </c>
      <c r="K378" s="207" t="s">
        <v>135</v>
      </c>
      <c r="L378" s="45"/>
      <c r="M378" s="212" t="s">
        <v>19</v>
      </c>
      <c r="N378" s="213" t="s">
        <v>44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136</v>
      </c>
      <c r="AT378" s="216" t="s">
        <v>131</v>
      </c>
      <c r="AU378" s="216" t="s">
        <v>83</v>
      </c>
      <c r="AY378" s="18" t="s">
        <v>129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81</v>
      </c>
      <c r="BK378" s="217">
        <f>ROUND(I378*H378,2)</f>
        <v>0</v>
      </c>
      <c r="BL378" s="18" t="s">
        <v>136</v>
      </c>
      <c r="BM378" s="216" t="s">
        <v>787</v>
      </c>
    </row>
    <row r="379" s="2" customFormat="1">
      <c r="A379" s="39"/>
      <c r="B379" s="40"/>
      <c r="C379" s="41"/>
      <c r="D379" s="218" t="s">
        <v>138</v>
      </c>
      <c r="E379" s="41"/>
      <c r="F379" s="219" t="s">
        <v>788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138</v>
      </c>
      <c r="AU379" s="18" t="s">
        <v>83</v>
      </c>
    </row>
    <row r="380" s="2" customFormat="1">
      <c r="A380" s="39"/>
      <c r="B380" s="40"/>
      <c r="C380" s="41"/>
      <c r="D380" s="223" t="s">
        <v>140</v>
      </c>
      <c r="E380" s="41"/>
      <c r="F380" s="224" t="s">
        <v>789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140</v>
      </c>
      <c r="AU380" s="18" t="s">
        <v>83</v>
      </c>
    </row>
    <row r="381" s="14" customFormat="1">
      <c r="A381" s="14"/>
      <c r="B381" s="236"/>
      <c r="C381" s="237"/>
      <c r="D381" s="218" t="s">
        <v>142</v>
      </c>
      <c r="E381" s="238" t="s">
        <v>19</v>
      </c>
      <c r="F381" s="239" t="s">
        <v>790</v>
      </c>
      <c r="G381" s="237"/>
      <c r="H381" s="238" t="s">
        <v>19</v>
      </c>
      <c r="I381" s="240"/>
      <c r="J381" s="237"/>
      <c r="K381" s="237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142</v>
      </c>
      <c r="AU381" s="245" t="s">
        <v>83</v>
      </c>
      <c r="AV381" s="14" t="s">
        <v>81</v>
      </c>
      <c r="AW381" s="14" t="s">
        <v>35</v>
      </c>
      <c r="AX381" s="14" t="s">
        <v>73</v>
      </c>
      <c r="AY381" s="245" t="s">
        <v>129</v>
      </c>
    </row>
    <row r="382" s="14" customFormat="1">
      <c r="A382" s="14"/>
      <c r="B382" s="236"/>
      <c r="C382" s="237"/>
      <c r="D382" s="218" t="s">
        <v>142</v>
      </c>
      <c r="E382" s="238" t="s">
        <v>19</v>
      </c>
      <c r="F382" s="239" t="s">
        <v>791</v>
      </c>
      <c r="G382" s="237"/>
      <c r="H382" s="238" t="s">
        <v>19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142</v>
      </c>
      <c r="AU382" s="245" t="s">
        <v>83</v>
      </c>
      <c r="AV382" s="14" t="s">
        <v>81</v>
      </c>
      <c r="AW382" s="14" t="s">
        <v>35</v>
      </c>
      <c r="AX382" s="14" t="s">
        <v>73</v>
      </c>
      <c r="AY382" s="245" t="s">
        <v>129</v>
      </c>
    </row>
    <row r="383" s="13" customFormat="1">
      <c r="A383" s="13"/>
      <c r="B383" s="225"/>
      <c r="C383" s="226"/>
      <c r="D383" s="218" t="s">
        <v>142</v>
      </c>
      <c r="E383" s="227" t="s">
        <v>19</v>
      </c>
      <c r="F383" s="228" t="s">
        <v>792</v>
      </c>
      <c r="G383" s="226"/>
      <c r="H383" s="229">
        <v>31.289999999999999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142</v>
      </c>
      <c r="AU383" s="235" t="s">
        <v>83</v>
      </c>
      <c r="AV383" s="13" t="s">
        <v>83</v>
      </c>
      <c r="AW383" s="13" t="s">
        <v>35</v>
      </c>
      <c r="AX383" s="13" t="s">
        <v>73</v>
      </c>
      <c r="AY383" s="235" t="s">
        <v>129</v>
      </c>
    </row>
    <row r="384" s="15" customFormat="1">
      <c r="A384" s="15"/>
      <c r="B384" s="246"/>
      <c r="C384" s="247"/>
      <c r="D384" s="218" t="s">
        <v>142</v>
      </c>
      <c r="E384" s="248" t="s">
        <v>19</v>
      </c>
      <c r="F384" s="249" t="s">
        <v>145</v>
      </c>
      <c r="G384" s="247"/>
      <c r="H384" s="250">
        <v>31.289999999999999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6" t="s">
        <v>142</v>
      </c>
      <c r="AU384" s="256" t="s">
        <v>83</v>
      </c>
      <c r="AV384" s="15" t="s">
        <v>136</v>
      </c>
      <c r="AW384" s="15" t="s">
        <v>35</v>
      </c>
      <c r="AX384" s="15" t="s">
        <v>73</v>
      </c>
      <c r="AY384" s="256" t="s">
        <v>129</v>
      </c>
    </row>
    <row r="385" s="14" customFormat="1">
      <c r="A385" s="14"/>
      <c r="B385" s="236"/>
      <c r="C385" s="237"/>
      <c r="D385" s="218" t="s">
        <v>142</v>
      </c>
      <c r="E385" s="238" t="s">
        <v>19</v>
      </c>
      <c r="F385" s="239" t="s">
        <v>793</v>
      </c>
      <c r="G385" s="237"/>
      <c r="H385" s="238" t="s">
        <v>19</v>
      </c>
      <c r="I385" s="240"/>
      <c r="J385" s="237"/>
      <c r="K385" s="237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142</v>
      </c>
      <c r="AU385" s="245" t="s">
        <v>83</v>
      </c>
      <c r="AV385" s="14" t="s">
        <v>81</v>
      </c>
      <c r="AW385" s="14" t="s">
        <v>35</v>
      </c>
      <c r="AX385" s="14" t="s">
        <v>73</v>
      </c>
      <c r="AY385" s="245" t="s">
        <v>129</v>
      </c>
    </row>
    <row r="386" s="13" customFormat="1">
      <c r="A386" s="13"/>
      <c r="B386" s="225"/>
      <c r="C386" s="226"/>
      <c r="D386" s="218" t="s">
        <v>142</v>
      </c>
      <c r="E386" s="227" t="s">
        <v>19</v>
      </c>
      <c r="F386" s="228" t="s">
        <v>794</v>
      </c>
      <c r="G386" s="226"/>
      <c r="H386" s="229">
        <v>987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142</v>
      </c>
      <c r="AU386" s="235" t="s">
        <v>83</v>
      </c>
      <c r="AV386" s="13" t="s">
        <v>83</v>
      </c>
      <c r="AW386" s="13" t="s">
        <v>35</v>
      </c>
      <c r="AX386" s="13" t="s">
        <v>73</v>
      </c>
      <c r="AY386" s="235" t="s">
        <v>129</v>
      </c>
    </row>
    <row r="387" s="14" customFormat="1">
      <c r="A387" s="14"/>
      <c r="B387" s="236"/>
      <c r="C387" s="237"/>
      <c r="D387" s="218" t="s">
        <v>142</v>
      </c>
      <c r="E387" s="238" t="s">
        <v>19</v>
      </c>
      <c r="F387" s="239" t="s">
        <v>795</v>
      </c>
      <c r="G387" s="237"/>
      <c r="H387" s="238" t="s">
        <v>19</v>
      </c>
      <c r="I387" s="240"/>
      <c r="J387" s="237"/>
      <c r="K387" s="237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142</v>
      </c>
      <c r="AU387" s="245" t="s">
        <v>83</v>
      </c>
      <c r="AV387" s="14" t="s">
        <v>81</v>
      </c>
      <c r="AW387" s="14" t="s">
        <v>35</v>
      </c>
      <c r="AX387" s="14" t="s">
        <v>73</v>
      </c>
      <c r="AY387" s="245" t="s">
        <v>129</v>
      </c>
    </row>
    <row r="388" s="13" customFormat="1">
      <c r="A388" s="13"/>
      <c r="B388" s="225"/>
      <c r="C388" s="226"/>
      <c r="D388" s="218" t="s">
        <v>142</v>
      </c>
      <c r="E388" s="227" t="s">
        <v>19</v>
      </c>
      <c r="F388" s="228" t="s">
        <v>796</v>
      </c>
      <c r="G388" s="226"/>
      <c r="H388" s="229">
        <v>80.849999999999994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142</v>
      </c>
      <c r="AU388" s="235" t="s">
        <v>83</v>
      </c>
      <c r="AV388" s="13" t="s">
        <v>83</v>
      </c>
      <c r="AW388" s="13" t="s">
        <v>35</v>
      </c>
      <c r="AX388" s="13" t="s">
        <v>73</v>
      </c>
      <c r="AY388" s="235" t="s">
        <v>129</v>
      </c>
    </row>
    <row r="389" s="14" customFormat="1">
      <c r="A389" s="14"/>
      <c r="B389" s="236"/>
      <c r="C389" s="237"/>
      <c r="D389" s="218" t="s">
        <v>142</v>
      </c>
      <c r="E389" s="238" t="s">
        <v>19</v>
      </c>
      <c r="F389" s="239" t="s">
        <v>797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142</v>
      </c>
      <c r="AU389" s="245" t="s">
        <v>83</v>
      </c>
      <c r="AV389" s="14" t="s">
        <v>81</v>
      </c>
      <c r="AW389" s="14" t="s">
        <v>35</v>
      </c>
      <c r="AX389" s="14" t="s">
        <v>73</v>
      </c>
      <c r="AY389" s="245" t="s">
        <v>129</v>
      </c>
    </row>
    <row r="390" s="13" customFormat="1">
      <c r="A390" s="13"/>
      <c r="B390" s="225"/>
      <c r="C390" s="226"/>
      <c r="D390" s="218" t="s">
        <v>142</v>
      </c>
      <c r="E390" s="227" t="s">
        <v>19</v>
      </c>
      <c r="F390" s="228" t="s">
        <v>798</v>
      </c>
      <c r="G390" s="226"/>
      <c r="H390" s="229">
        <v>240.44999999999999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142</v>
      </c>
      <c r="AU390" s="235" t="s">
        <v>83</v>
      </c>
      <c r="AV390" s="13" t="s">
        <v>83</v>
      </c>
      <c r="AW390" s="13" t="s">
        <v>35</v>
      </c>
      <c r="AX390" s="13" t="s">
        <v>73</v>
      </c>
      <c r="AY390" s="235" t="s">
        <v>129</v>
      </c>
    </row>
    <row r="391" s="15" customFormat="1">
      <c r="A391" s="15"/>
      <c r="B391" s="246"/>
      <c r="C391" s="247"/>
      <c r="D391" s="218" t="s">
        <v>142</v>
      </c>
      <c r="E391" s="248" t="s">
        <v>19</v>
      </c>
      <c r="F391" s="249" t="s">
        <v>145</v>
      </c>
      <c r="G391" s="247"/>
      <c r="H391" s="250">
        <v>1308.3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6" t="s">
        <v>142</v>
      </c>
      <c r="AU391" s="256" t="s">
        <v>83</v>
      </c>
      <c r="AV391" s="15" t="s">
        <v>136</v>
      </c>
      <c r="AW391" s="15" t="s">
        <v>35</v>
      </c>
      <c r="AX391" s="15" t="s">
        <v>81</v>
      </c>
      <c r="AY391" s="256" t="s">
        <v>129</v>
      </c>
    </row>
    <row r="392" s="2" customFormat="1" ht="16.5" customHeight="1">
      <c r="A392" s="39"/>
      <c r="B392" s="40"/>
      <c r="C392" s="205" t="s">
        <v>799</v>
      </c>
      <c r="D392" s="205" t="s">
        <v>131</v>
      </c>
      <c r="E392" s="206" t="s">
        <v>800</v>
      </c>
      <c r="F392" s="207" t="s">
        <v>801</v>
      </c>
      <c r="G392" s="208" t="s">
        <v>134</v>
      </c>
      <c r="H392" s="209">
        <v>5877.9949999999999</v>
      </c>
      <c r="I392" s="210"/>
      <c r="J392" s="211">
        <f>ROUND(I392*H392,2)</f>
        <v>0</v>
      </c>
      <c r="K392" s="207" t="s">
        <v>135</v>
      </c>
      <c r="L392" s="45"/>
      <c r="M392" s="212" t="s">
        <v>19</v>
      </c>
      <c r="N392" s="213" t="s">
        <v>44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136</v>
      </c>
      <c r="AT392" s="216" t="s">
        <v>131</v>
      </c>
      <c r="AU392" s="216" t="s">
        <v>83</v>
      </c>
      <c r="AY392" s="18" t="s">
        <v>129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81</v>
      </c>
      <c r="BK392" s="217">
        <f>ROUND(I392*H392,2)</f>
        <v>0</v>
      </c>
      <c r="BL392" s="18" t="s">
        <v>136</v>
      </c>
      <c r="BM392" s="216" t="s">
        <v>802</v>
      </c>
    </row>
    <row r="393" s="2" customFormat="1">
      <c r="A393" s="39"/>
      <c r="B393" s="40"/>
      <c r="C393" s="41"/>
      <c r="D393" s="218" t="s">
        <v>138</v>
      </c>
      <c r="E393" s="41"/>
      <c r="F393" s="219" t="s">
        <v>803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138</v>
      </c>
      <c r="AU393" s="18" t="s">
        <v>83</v>
      </c>
    </row>
    <row r="394" s="2" customFormat="1">
      <c r="A394" s="39"/>
      <c r="B394" s="40"/>
      <c r="C394" s="41"/>
      <c r="D394" s="223" t="s">
        <v>140</v>
      </c>
      <c r="E394" s="41"/>
      <c r="F394" s="224" t="s">
        <v>804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140</v>
      </c>
      <c r="AU394" s="18" t="s">
        <v>83</v>
      </c>
    </row>
    <row r="395" s="14" customFormat="1">
      <c r="A395" s="14"/>
      <c r="B395" s="236"/>
      <c r="C395" s="237"/>
      <c r="D395" s="218" t="s">
        <v>142</v>
      </c>
      <c r="E395" s="238" t="s">
        <v>19</v>
      </c>
      <c r="F395" s="239" t="s">
        <v>805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142</v>
      </c>
      <c r="AU395" s="245" t="s">
        <v>83</v>
      </c>
      <c r="AV395" s="14" t="s">
        <v>81</v>
      </c>
      <c r="AW395" s="14" t="s">
        <v>35</v>
      </c>
      <c r="AX395" s="14" t="s">
        <v>73</v>
      </c>
      <c r="AY395" s="245" t="s">
        <v>129</v>
      </c>
    </row>
    <row r="396" s="13" customFormat="1">
      <c r="A396" s="13"/>
      <c r="B396" s="225"/>
      <c r="C396" s="226"/>
      <c r="D396" s="218" t="s">
        <v>142</v>
      </c>
      <c r="E396" s="227" t="s">
        <v>19</v>
      </c>
      <c r="F396" s="228" t="s">
        <v>806</v>
      </c>
      <c r="G396" s="226"/>
      <c r="H396" s="229">
        <v>3878.145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142</v>
      </c>
      <c r="AU396" s="235" t="s">
        <v>83</v>
      </c>
      <c r="AV396" s="13" t="s">
        <v>83</v>
      </c>
      <c r="AW396" s="13" t="s">
        <v>35</v>
      </c>
      <c r="AX396" s="13" t="s">
        <v>73</v>
      </c>
      <c r="AY396" s="235" t="s">
        <v>129</v>
      </c>
    </row>
    <row r="397" s="14" customFormat="1">
      <c r="A397" s="14"/>
      <c r="B397" s="236"/>
      <c r="C397" s="237"/>
      <c r="D397" s="218" t="s">
        <v>142</v>
      </c>
      <c r="E397" s="238" t="s">
        <v>19</v>
      </c>
      <c r="F397" s="239" t="s">
        <v>807</v>
      </c>
      <c r="G397" s="237"/>
      <c r="H397" s="238" t="s">
        <v>19</v>
      </c>
      <c r="I397" s="240"/>
      <c r="J397" s="237"/>
      <c r="K397" s="237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142</v>
      </c>
      <c r="AU397" s="245" t="s">
        <v>83</v>
      </c>
      <c r="AV397" s="14" t="s">
        <v>81</v>
      </c>
      <c r="AW397" s="14" t="s">
        <v>35</v>
      </c>
      <c r="AX397" s="14" t="s">
        <v>73</v>
      </c>
      <c r="AY397" s="245" t="s">
        <v>129</v>
      </c>
    </row>
    <row r="398" s="13" customFormat="1">
      <c r="A398" s="13"/>
      <c r="B398" s="225"/>
      <c r="C398" s="226"/>
      <c r="D398" s="218" t="s">
        <v>142</v>
      </c>
      <c r="E398" s="227" t="s">
        <v>19</v>
      </c>
      <c r="F398" s="228" t="s">
        <v>808</v>
      </c>
      <c r="G398" s="226"/>
      <c r="H398" s="229">
        <v>1140.8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142</v>
      </c>
      <c r="AU398" s="235" t="s">
        <v>83</v>
      </c>
      <c r="AV398" s="13" t="s">
        <v>83</v>
      </c>
      <c r="AW398" s="13" t="s">
        <v>35</v>
      </c>
      <c r="AX398" s="13" t="s">
        <v>73</v>
      </c>
      <c r="AY398" s="235" t="s">
        <v>129</v>
      </c>
    </row>
    <row r="399" s="14" customFormat="1">
      <c r="A399" s="14"/>
      <c r="B399" s="236"/>
      <c r="C399" s="237"/>
      <c r="D399" s="218" t="s">
        <v>142</v>
      </c>
      <c r="E399" s="238" t="s">
        <v>19</v>
      </c>
      <c r="F399" s="239" t="s">
        <v>809</v>
      </c>
      <c r="G399" s="237"/>
      <c r="H399" s="238" t="s">
        <v>19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142</v>
      </c>
      <c r="AU399" s="245" t="s">
        <v>83</v>
      </c>
      <c r="AV399" s="14" t="s">
        <v>81</v>
      </c>
      <c r="AW399" s="14" t="s">
        <v>35</v>
      </c>
      <c r="AX399" s="14" t="s">
        <v>73</v>
      </c>
      <c r="AY399" s="245" t="s">
        <v>129</v>
      </c>
    </row>
    <row r="400" s="13" customFormat="1">
      <c r="A400" s="13"/>
      <c r="B400" s="225"/>
      <c r="C400" s="226"/>
      <c r="D400" s="218" t="s">
        <v>142</v>
      </c>
      <c r="E400" s="227" t="s">
        <v>19</v>
      </c>
      <c r="F400" s="228" t="s">
        <v>810</v>
      </c>
      <c r="G400" s="226"/>
      <c r="H400" s="229">
        <v>859.04999999999995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142</v>
      </c>
      <c r="AU400" s="235" t="s">
        <v>83</v>
      </c>
      <c r="AV400" s="13" t="s">
        <v>83</v>
      </c>
      <c r="AW400" s="13" t="s">
        <v>35</v>
      </c>
      <c r="AX400" s="13" t="s">
        <v>73</v>
      </c>
      <c r="AY400" s="235" t="s">
        <v>129</v>
      </c>
    </row>
    <row r="401" s="15" customFormat="1">
      <c r="A401" s="15"/>
      <c r="B401" s="246"/>
      <c r="C401" s="247"/>
      <c r="D401" s="218" t="s">
        <v>142</v>
      </c>
      <c r="E401" s="248" t="s">
        <v>19</v>
      </c>
      <c r="F401" s="249" t="s">
        <v>145</v>
      </c>
      <c r="G401" s="247"/>
      <c r="H401" s="250">
        <v>5877.9949999999999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6" t="s">
        <v>142</v>
      </c>
      <c r="AU401" s="256" t="s">
        <v>83</v>
      </c>
      <c r="AV401" s="15" t="s">
        <v>136</v>
      </c>
      <c r="AW401" s="15" t="s">
        <v>35</v>
      </c>
      <c r="AX401" s="15" t="s">
        <v>81</v>
      </c>
      <c r="AY401" s="256" t="s">
        <v>129</v>
      </c>
    </row>
    <row r="402" s="2" customFormat="1" ht="16.5" customHeight="1">
      <c r="A402" s="39"/>
      <c r="B402" s="40"/>
      <c r="C402" s="205" t="s">
        <v>811</v>
      </c>
      <c r="D402" s="205" t="s">
        <v>131</v>
      </c>
      <c r="E402" s="206" t="s">
        <v>812</v>
      </c>
      <c r="F402" s="207" t="s">
        <v>801</v>
      </c>
      <c r="G402" s="208" t="s">
        <v>134</v>
      </c>
      <c r="H402" s="209">
        <v>480.16500000000002</v>
      </c>
      <c r="I402" s="210"/>
      <c r="J402" s="211">
        <f>ROUND(I402*H402,2)</f>
        <v>0</v>
      </c>
      <c r="K402" s="207" t="s">
        <v>135</v>
      </c>
      <c r="L402" s="45"/>
      <c r="M402" s="212" t="s">
        <v>19</v>
      </c>
      <c r="N402" s="213" t="s">
        <v>44</v>
      </c>
      <c r="O402" s="85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136</v>
      </c>
      <c r="AT402" s="216" t="s">
        <v>131</v>
      </c>
      <c r="AU402" s="216" t="s">
        <v>83</v>
      </c>
      <c r="AY402" s="18" t="s">
        <v>129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81</v>
      </c>
      <c r="BK402" s="217">
        <f>ROUND(I402*H402,2)</f>
        <v>0</v>
      </c>
      <c r="BL402" s="18" t="s">
        <v>136</v>
      </c>
      <c r="BM402" s="216" t="s">
        <v>813</v>
      </c>
    </row>
    <row r="403" s="2" customFormat="1">
      <c r="A403" s="39"/>
      <c r="B403" s="40"/>
      <c r="C403" s="41"/>
      <c r="D403" s="218" t="s">
        <v>138</v>
      </c>
      <c r="E403" s="41"/>
      <c r="F403" s="219" t="s">
        <v>803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138</v>
      </c>
      <c r="AU403" s="18" t="s">
        <v>83</v>
      </c>
    </row>
    <row r="404" s="2" customFormat="1">
      <c r="A404" s="39"/>
      <c r="B404" s="40"/>
      <c r="C404" s="41"/>
      <c r="D404" s="223" t="s">
        <v>140</v>
      </c>
      <c r="E404" s="41"/>
      <c r="F404" s="224" t="s">
        <v>814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140</v>
      </c>
      <c r="AU404" s="18" t="s">
        <v>83</v>
      </c>
    </row>
    <row r="405" s="14" customFormat="1">
      <c r="A405" s="14"/>
      <c r="B405" s="236"/>
      <c r="C405" s="237"/>
      <c r="D405" s="218" t="s">
        <v>142</v>
      </c>
      <c r="E405" s="238" t="s">
        <v>19</v>
      </c>
      <c r="F405" s="239" t="s">
        <v>815</v>
      </c>
      <c r="G405" s="237"/>
      <c r="H405" s="238" t="s">
        <v>19</v>
      </c>
      <c r="I405" s="240"/>
      <c r="J405" s="237"/>
      <c r="K405" s="237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142</v>
      </c>
      <c r="AU405" s="245" t="s">
        <v>83</v>
      </c>
      <c r="AV405" s="14" t="s">
        <v>81</v>
      </c>
      <c r="AW405" s="14" t="s">
        <v>35</v>
      </c>
      <c r="AX405" s="14" t="s">
        <v>73</v>
      </c>
      <c r="AY405" s="245" t="s">
        <v>129</v>
      </c>
    </row>
    <row r="406" s="13" customFormat="1">
      <c r="A406" s="13"/>
      <c r="B406" s="225"/>
      <c r="C406" s="226"/>
      <c r="D406" s="218" t="s">
        <v>142</v>
      </c>
      <c r="E406" s="227" t="s">
        <v>19</v>
      </c>
      <c r="F406" s="228" t="s">
        <v>816</v>
      </c>
      <c r="G406" s="226"/>
      <c r="H406" s="229">
        <v>28.664999999999999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142</v>
      </c>
      <c r="AU406" s="235" t="s">
        <v>83</v>
      </c>
      <c r="AV406" s="13" t="s">
        <v>83</v>
      </c>
      <c r="AW406" s="13" t="s">
        <v>35</v>
      </c>
      <c r="AX406" s="13" t="s">
        <v>73</v>
      </c>
      <c r="AY406" s="235" t="s">
        <v>129</v>
      </c>
    </row>
    <row r="407" s="13" customFormat="1">
      <c r="A407" s="13"/>
      <c r="B407" s="225"/>
      <c r="C407" s="226"/>
      <c r="D407" s="218" t="s">
        <v>142</v>
      </c>
      <c r="E407" s="227" t="s">
        <v>19</v>
      </c>
      <c r="F407" s="228" t="s">
        <v>817</v>
      </c>
      <c r="G407" s="226"/>
      <c r="H407" s="229">
        <v>168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142</v>
      </c>
      <c r="AU407" s="235" t="s">
        <v>83</v>
      </c>
      <c r="AV407" s="13" t="s">
        <v>83</v>
      </c>
      <c r="AW407" s="13" t="s">
        <v>35</v>
      </c>
      <c r="AX407" s="13" t="s">
        <v>73</v>
      </c>
      <c r="AY407" s="235" t="s">
        <v>129</v>
      </c>
    </row>
    <row r="408" s="13" customFormat="1">
      <c r="A408" s="13"/>
      <c r="B408" s="225"/>
      <c r="C408" s="226"/>
      <c r="D408" s="218" t="s">
        <v>142</v>
      </c>
      <c r="E408" s="227" t="s">
        <v>19</v>
      </c>
      <c r="F408" s="228" t="s">
        <v>818</v>
      </c>
      <c r="G408" s="226"/>
      <c r="H408" s="229">
        <v>283.5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142</v>
      </c>
      <c r="AU408" s="235" t="s">
        <v>83</v>
      </c>
      <c r="AV408" s="13" t="s">
        <v>83</v>
      </c>
      <c r="AW408" s="13" t="s">
        <v>35</v>
      </c>
      <c r="AX408" s="13" t="s">
        <v>73</v>
      </c>
      <c r="AY408" s="235" t="s">
        <v>129</v>
      </c>
    </row>
    <row r="409" s="15" customFormat="1">
      <c r="A409" s="15"/>
      <c r="B409" s="246"/>
      <c r="C409" s="247"/>
      <c r="D409" s="218" t="s">
        <v>142</v>
      </c>
      <c r="E409" s="248" t="s">
        <v>19</v>
      </c>
      <c r="F409" s="249" t="s">
        <v>145</v>
      </c>
      <c r="G409" s="247"/>
      <c r="H409" s="250">
        <v>480.16499999999996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6" t="s">
        <v>142</v>
      </c>
      <c r="AU409" s="256" t="s">
        <v>83</v>
      </c>
      <c r="AV409" s="15" t="s">
        <v>136</v>
      </c>
      <c r="AW409" s="15" t="s">
        <v>35</v>
      </c>
      <c r="AX409" s="15" t="s">
        <v>81</v>
      </c>
      <c r="AY409" s="256" t="s">
        <v>129</v>
      </c>
    </row>
    <row r="410" s="2" customFormat="1" ht="16.5" customHeight="1">
      <c r="A410" s="39"/>
      <c r="B410" s="40"/>
      <c r="C410" s="205" t="s">
        <v>819</v>
      </c>
      <c r="D410" s="205" t="s">
        <v>131</v>
      </c>
      <c r="E410" s="206" t="s">
        <v>820</v>
      </c>
      <c r="F410" s="207" t="s">
        <v>821</v>
      </c>
      <c r="G410" s="208" t="s">
        <v>134</v>
      </c>
      <c r="H410" s="209">
        <v>1324.05</v>
      </c>
      <c r="I410" s="210"/>
      <c r="J410" s="211">
        <f>ROUND(I410*H410,2)</f>
        <v>0</v>
      </c>
      <c r="K410" s="207" t="s">
        <v>135</v>
      </c>
      <c r="L410" s="45"/>
      <c r="M410" s="212" t="s">
        <v>19</v>
      </c>
      <c r="N410" s="213" t="s">
        <v>44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136</v>
      </c>
      <c r="AT410" s="216" t="s">
        <v>131</v>
      </c>
      <c r="AU410" s="216" t="s">
        <v>83</v>
      </c>
      <c r="AY410" s="18" t="s">
        <v>129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81</v>
      </c>
      <c r="BK410" s="217">
        <f>ROUND(I410*H410,2)</f>
        <v>0</v>
      </c>
      <c r="BL410" s="18" t="s">
        <v>136</v>
      </c>
      <c r="BM410" s="216" t="s">
        <v>822</v>
      </c>
    </row>
    <row r="411" s="2" customFormat="1">
      <c r="A411" s="39"/>
      <c r="B411" s="40"/>
      <c r="C411" s="41"/>
      <c r="D411" s="218" t="s">
        <v>138</v>
      </c>
      <c r="E411" s="41"/>
      <c r="F411" s="219" t="s">
        <v>823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138</v>
      </c>
      <c r="AU411" s="18" t="s">
        <v>83</v>
      </c>
    </row>
    <row r="412" s="2" customFormat="1">
      <c r="A412" s="39"/>
      <c r="B412" s="40"/>
      <c r="C412" s="41"/>
      <c r="D412" s="223" t="s">
        <v>140</v>
      </c>
      <c r="E412" s="41"/>
      <c r="F412" s="224" t="s">
        <v>824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140</v>
      </c>
      <c r="AU412" s="18" t="s">
        <v>83</v>
      </c>
    </row>
    <row r="413" s="14" customFormat="1">
      <c r="A413" s="14"/>
      <c r="B413" s="236"/>
      <c r="C413" s="237"/>
      <c r="D413" s="218" t="s">
        <v>142</v>
      </c>
      <c r="E413" s="238" t="s">
        <v>19</v>
      </c>
      <c r="F413" s="239" t="s">
        <v>825</v>
      </c>
      <c r="G413" s="237"/>
      <c r="H413" s="238" t="s">
        <v>19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142</v>
      </c>
      <c r="AU413" s="245" t="s">
        <v>83</v>
      </c>
      <c r="AV413" s="14" t="s">
        <v>81</v>
      </c>
      <c r="AW413" s="14" t="s">
        <v>35</v>
      </c>
      <c r="AX413" s="14" t="s">
        <v>73</v>
      </c>
      <c r="AY413" s="245" t="s">
        <v>129</v>
      </c>
    </row>
    <row r="414" s="13" customFormat="1">
      <c r="A414" s="13"/>
      <c r="B414" s="225"/>
      <c r="C414" s="226"/>
      <c r="D414" s="218" t="s">
        <v>142</v>
      </c>
      <c r="E414" s="227" t="s">
        <v>19</v>
      </c>
      <c r="F414" s="228" t="s">
        <v>826</v>
      </c>
      <c r="G414" s="226"/>
      <c r="H414" s="229">
        <v>13.65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142</v>
      </c>
      <c r="AU414" s="235" t="s">
        <v>83</v>
      </c>
      <c r="AV414" s="13" t="s">
        <v>83</v>
      </c>
      <c r="AW414" s="13" t="s">
        <v>35</v>
      </c>
      <c r="AX414" s="13" t="s">
        <v>73</v>
      </c>
      <c r="AY414" s="235" t="s">
        <v>129</v>
      </c>
    </row>
    <row r="415" s="14" customFormat="1">
      <c r="A415" s="14"/>
      <c r="B415" s="236"/>
      <c r="C415" s="237"/>
      <c r="D415" s="218" t="s">
        <v>142</v>
      </c>
      <c r="E415" s="238" t="s">
        <v>19</v>
      </c>
      <c r="F415" s="239" t="s">
        <v>827</v>
      </c>
      <c r="G415" s="237"/>
      <c r="H415" s="238" t="s">
        <v>19</v>
      </c>
      <c r="I415" s="240"/>
      <c r="J415" s="237"/>
      <c r="K415" s="237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142</v>
      </c>
      <c r="AU415" s="245" t="s">
        <v>83</v>
      </c>
      <c r="AV415" s="14" t="s">
        <v>81</v>
      </c>
      <c r="AW415" s="14" t="s">
        <v>35</v>
      </c>
      <c r="AX415" s="14" t="s">
        <v>73</v>
      </c>
      <c r="AY415" s="245" t="s">
        <v>129</v>
      </c>
    </row>
    <row r="416" s="13" customFormat="1">
      <c r="A416" s="13"/>
      <c r="B416" s="225"/>
      <c r="C416" s="226"/>
      <c r="D416" s="218" t="s">
        <v>142</v>
      </c>
      <c r="E416" s="227" t="s">
        <v>19</v>
      </c>
      <c r="F416" s="228" t="s">
        <v>828</v>
      </c>
      <c r="G416" s="226"/>
      <c r="H416" s="229">
        <v>6.2999999999999998</v>
      </c>
      <c r="I416" s="230"/>
      <c r="J416" s="226"/>
      <c r="K416" s="226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142</v>
      </c>
      <c r="AU416" s="235" t="s">
        <v>83</v>
      </c>
      <c r="AV416" s="13" t="s">
        <v>83</v>
      </c>
      <c r="AW416" s="13" t="s">
        <v>35</v>
      </c>
      <c r="AX416" s="13" t="s">
        <v>73</v>
      </c>
      <c r="AY416" s="235" t="s">
        <v>129</v>
      </c>
    </row>
    <row r="417" s="14" customFormat="1">
      <c r="A417" s="14"/>
      <c r="B417" s="236"/>
      <c r="C417" s="237"/>
      <c r="D417" s="218" t="s">
        <v>142</v>
      </c>
      <c r="E417" s="238" t="s">
        <v>19</v>
      </c>
      <c r="F417" s="239" t="s">
        <v>807</v>
      </c>
      <c r="G417" s="237"/>
      <c r="H417" s="238" t="s">
        <v>19</v>
      </c>
      <c r="I417" s="240"/>
      <c r="J417" s="237"/>
      <c r="K417" s="237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142</v>
      </c>
      <c r="AU417" s="245" t="s">
        <v>83</v>
      </c>
      <c r="AV417" s="14" t="s">
        <v>81</v>
      </c>
      <c r="AW417" s="14" t="s">
        <v>35</v>
      </c>
      <c r="AX417" s="14" t="s">
        <v>73</v>
      </c>
      <c r="AY417" s="245" t="s">
        <v>129</v>
      </c>
    </row>
    <row r="418" s="13" customFormat="1">
      <c r="A418" s="13"/>
      <c r="B418" s="225"/>
      <c r="C418" s="226"/>
      <c r="D418" s="218" t="s">
        <v>142</v>
      </c>
      <c r="E418" s="227" t="s">
        <v>19</v>
      </c>
      <c r="F418" s="228" t="s">
        <v>829</v>
      </c>
      <c r="G418" s="226"/>
      <c r="H418" s="229">
        <v>615.29999999999995</v>
      </c>
      <c r="I418" s="230"/>
      <c r="J418" s="226"/>
      <c r="K418" s="226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142</v>
      </c>
      <c r="AU418" s="235" t="s">
        <v>83</v>
      </c>
      <c r="AV418" s="13" t="s">
        <v>83</v>
      </c>
      <c r="AW418" s="13" t="s">
        <v>35</v>
      </c>
      <c r="AX418" s="13" t="s">
        <v>73</v>
      </c>
      <c r="AY418" s="235" t="s">
        <v>129</v>
      </c>
    </row>
    <row r="419" s="14" customFormat="1">
      <c r="A419" s="14"/>
      <c r="B419" s="236"/>
      <c r="C419" s="237"/>
      <c r="D419" s="218" t="s">
        <v>142</v>
      </c>
      <c r="E419" s="238" t="s">
        <v>19</v>
      </c>
      <c r="F419" s="239" t="s">
        <v>830</v>
      </c>
      <c r="G419" s="237"/>
      <c r="H419" s="238" t="s">
        <v>19</v>
      </c>
      <c r="I419" s="240"/>
      <c r="J419" s="237"/>
      <c r="K419" s="237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142</v>
      </c>
      <c r="AU419" s="245" t="s">
        <v>83</v>
      </c>
      <c r="AV419" s="14" t="s">
        <v>81</v>
      </c>
      <c r="AW419" s="14" t="s">
        <v>35</v>
      </c>
      <c r="AX419" s="14" t="s">
        <v>73</v>
      </c>
      <c r="AY419" s="245" t="s">
        <v>129</v>
      </c>
    </row>
    <row r="420" s="13" customFormat="1">
      <c r="A420" s="13"/>
      <c r="B420" s="225"/>
      <c r="C420" s="226"/>
      <c r="D420" s="218" t="s">
        <v>142</v>
      </c>
      <c r="E420" s="227" t="s">
        <v>19</v>
      </c>
      <c r="F420" s="228" t="s">
        <v>831</v>
      </c>
      <c r="G420" s="226"/>
      <c r="H420" s="229">
        <v>239.40000000000001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142</v>
      </c>
      <c r="AU420" s="235" t="s">
        <v>83</v>
      </c>
      <c r="AV420" s="13" t="s">
        <v>83</v>
      </c>
      <c r="AW420" s="13" t="s">
        <v>35</v>
      </c>
      <c r="AX420" s="13" t="s">
        <v>73</v>
      </c>
      <c r="AY420" s="235" t="s">
        <v>129</v>
      </c>
    </row>
    <row r="421" s="14" customFormat="1">
      <c r="A421" s="14"/>
      <c r="B421" s="236"/>
      <c r="C421" s="237"/>
      <c r="D421" s="218" t="s">
        <v>142</v>
      </c>
      <c r="E421" s="238" t="s">
        <v>19</v>
      </c>
      <c r="F421" s="239" t="s">
        <v>809</v>
      </c>
      <c r="G421" s="237"/>
      <c r="H421" s="238" t="s">
        <v>19</v>
      </c>
      <c r="I421" s="240"/>
      <c r="J421" s="237"/>
      <c r="K421" s="237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142</v>
      </c>
      <c r="AU421" s="245" t="s">
        <v>83</v>
      </c>
      <c r="AV421" s="14" t="s">
        <v>81</v>
      </c>
      <c r="AW421" s="14" t="s">
        <v>35</v>
      </c>
      <c r="AX421" s="14" t="s">
        <v>73</v>
      </c>
      <c r="AY421" s="245" t="s">
        <v>129</v>
      </c>
    </row>
    <row r="422" s="13" customFormat="1">
      <c r="A422" s="13"/>
      <c r="B422" s="225"/>
      <c r="C422" s="226"/>
      <c r="D422" s="218" t="s">
        <v>142</v>
      </c>
      <c r="E422" s="227" t="s">
        <v>19</v>
      </c>
      <c r="F422" s="228" t="s">
        <v>832</v>
      </c>
      <c r="G422" s="226"/>
      <c r="H422" s="229">
        <v>449.39999999999998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142</v>
      </c>
      <c r="AU422" s="235" t="s">
        <v>83</v>
      </c>
      <c r="AV422" s="13" t="s">
        <v>83</v>
      </c>
      <c r="AW422" s="13" t="s">
        <v>35</v>
      </c>
      <c r="AX422" s="13" t="s">
        <v>73</v>
      </c>
      <c r="AY422" s="235" t="s">
        <v>129</v>
      </c>
    </row>
    <row r="423" s="15" customFormat="1">
      <c r="A423" s="15"/>
      <c r="B423" s="246"/>
      <c r="C423" s="247"/>
      <c r="D423" s="218" t="s">
        <v>142</v>
      </c>
      <c r="E423" s="248" t="s">
        <v>19</v>
      </c>
      <c r="F423" s="249" t="s">
        <v>145</v>
      </c>
      <c r="G423" s="247"/>
      <c r="H423" s="250">
        <v>1324.05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142</v>
      </c>
      <c r="AU423" s="256" t="s">
        <v>83</v>
      </c>
      <c r="AV423" s="15" t="s">
        <v>136</v>
      </c>
      <c r="AW423" s="15" t="s">
        <v>35</v>
      </c>
      <c r="AX423" s="15" t="s">
        <v>81</v>
      </c>
      <c r="AY423" s="256" t="s">
        <v>129</v>
      </c>
    </row>
    <row r="424" s="2" customFormat="1" ht="16.5" customHeight="1">
      <c r="A424" s="39"/>
      <c r="B424" s="40"/>
      <c r="C424" s="205" t="s">
        <v>833</v>
      </c>
      <c r="D424" s="205" t="s">
        <v>131</v>
      </c>
      <c r="E424" s="206" t="s">
        <v>834</v>
      </c>
      <c r="F424" s="207" t="s">
        <v>835</v>
      </c>
      <c r="G424" s="208" t="s">
        <v>134</v>
      </c>
      <c r="H424" s="209">
        <v>28.719999999999999</v>
      </c>
      <c r="I424" s="210"/>
      <c r="J424" s="211">
        <f>ROUND(I424*H424,2)</f>
        <v>0</v>
      </c>
      <c r="K424" s="207" t="s">
        <v>135</v>
      </c>
      <c r="L424" s="45"/>
      <c r="M424" s="212" t="s">
        <v>19</v>
      </c>
      <c r="N424" s="213" t="s">
        <v>44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136</v>
      </c>
      <c r="AT424" s="216" t="s">
        <v>131</v>
      </c>
      <c r="AU424" s="216" t="s">
        <v>83</v>
      </c>
      <c r="AY424" s="18" t="s">
        <v>129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81</v>
      </c>
      <c r="BK424" s="217">
        <f>ROUND(I424*H424,2)</f>
        <v>0</v>
      </c>
      <c r="BL424" s="18" t="s">
        <v>136</v>
      </c>
      <c r="BM424" s="216" t="s">
        <v>836</v>
      </c>
    </row>
    <row r="425" s="2" customFormat="1">
      <c r="A425" s="39"/>
      <c r="B425" s="40"/>
      <c r="C425" s="41"/>
      <c r="D425" s="218" t="s">
        <v>138</v>
      </c>
      <c r="E425" s="41"/>
      <c r="F425" s="219" t="s">
        <v>837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138</v>
      </c>
      <c r="AU425" s="18" t="s">
        <v>83</v>
      </c>
    </row>
    <row r="426" s="2" customFormat="1">
      <c r="A426" s="39"/>
      <c r="B426" s="40"/>
      <c r="C426" s="41"/>
      <c r="D426" s="223" t="s">
        <v>140</v>
      </c>
      <c r="E426" s="41"/>
      <c r="F426" s="224" t="s">
        <v>838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140</v>
      </c>
      <c r="AU426" s="18" t="s">
        <v>83</v>
      </c>
    </row>
    <row r="427" s="14" customFormat="1">
      <c r="A427" s="14"/>
      <c r="B427" s="236"/>
      <c r="C427" s="237"/>
      <c r="D427" s="218" t="s">
        <v>142</v>
      </c>
      <c r="E427" s="238" t="s">
        <v>19</v>
      </c>
      <c r="F427" s="239" t="s">
        <v>781</v>
      </c>
      <c r="G427" s="237"/>
      <c r="H427" s="238" t="s">
        <v>19</v>
      </c>
      <c r="I427" s="240"/>
      <c r="J427" s="237"/>
      <c r="K427" s="237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142</v>
      </c>
      <c r="AU427" s="245" t="s">
        <v>83</v>
      </c>
      <c r="AV427" s="14" t="s">
        <v>81</v>
      </c>
      <c r="AW427" s="14" t="s">
        <v>35</v>
      </c>
      <c r="AX427" s="14" t="s">
        <v>73</v>
      </c>
      <c r="AY427" s="245" t="s">
        <v>129</v>
      </c>
    </row>
    <row r="428" s="13" customFormat="1">
      <c r="A428" s="13"/>
      <c r="B428" s="225"/>
      <c r="C428" s="226"/>
      <c r="D428" s="218" t="s">
        <v>142</v>
      </c>
      <c r="E428" s="227" t="s">
        <v>19</v>
      </c>
      <c r="F428" s="228" t="s">
        <v>782</v>
      </c>
      <c r="G428" s="226"/>
      <c r="H428" s="229">
        <v>28.719999999999999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142</v>
      </c>
      <c r="AU428" s="235" t="s">
        <v>83</v>
      </c>
      <c r="AV428" s="13" t="s">
        <v>83</v>
      </c>
      <c r="AW428" s="13" t="s">
        <v>35</v>
      </c>
      <c r="AX428" s="13" t="s">
        <v>73</v>
      </c>
      <c r="AY428" s="235" t="s">
        <v>129</v>
      </c>
    </row>
    <row r="429" s="15" customFormat="1">
      <c r="A429" s="15"/>
      <c r="B429" s="246"/>
      <c r="C429" s="247"/>
      <c r="D429" s="218" t="s">
        <v>142</v>
      </c>
      <c r="E429" s="248" t="s">
        <v>19</v>
      </c>
      <c r="F429" s="249" t="s">
        <v>145</v>
      </c>
      <c r="G429" s="247"/>
      <c r="H429" s="250">
        <v>28.719999999999999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142</v>
      </c>
      <c r="AU429" s="256" t="s">
        <v>83</v>
      </c>
      <c r="AV429" s="15" t="s">
        <v>136</v>
      </c>
      <c r="AW429" s="15" t="s">
        <v>35</v>
      </c>
      <c r="AX429" s="15" t="s">
        <v>81</v>
      </c>
      <c r="AY429" s="256" t="s">
        <v>129</v>
      </c>
    </row>
    <row r="430" s="2" customFormat="1" ht="24.15" customHeight="1">
      <c r="A430" s="39"/>
      <c r="B430" s="40"/>
      <c r="C430" s="205" t="s">
        <v>839</v>
      </c>
      <c r="D430" s="205" t="s">
        <v>131</v>
      </c>
      <c r="E430" s="206" t="s">
        <v>840</v>
      </c>
      <c r="F430" s="207" t="s">
        <v>841</v>
      </c>
      <c r="G430" s="208" t="s">
        <v>134</v>
      </c>
      <c r="H430" s="209">
        <v>5111.3000000000002</v>
      </c>
      <c r="I430" s="210"/>
      <c r="J430" s="211">
        <f>ROUND(I430*H430,2)</f>
        <v>0</v>
      </c>
      <c r="K430" s="207" t="s">
        <v>135</v>
      </c>
      <c r="L430" s="45"/>
      <c r="M430" s="212" t="s">
        <v>19</v>
      </c>
      <c r="N430" s="213" t="s">
        <v>44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136</v>
      </c>
      <c r="AT430" s="216" t="s">
        <v>131</v>
      </c>
      <c r="AU430" s="216" t="s">
        <v>83</v>
      </c>
      <c r="AY430" s="18" t="s">
        <v>129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81</v>
      </c>
      <c r="BK430" s="217">
        <f>ROUND(I430*H430,2)</f>
        <v>0</v>
      </c>
      <c r="BL430" s="18" t="s">
        <v>136</v>
      </c>
      <c r="BM430" s="216" t="s">
        <v>842</v>
      </c>
    </row>
    <row r="431" s="2" customFormat="1">
      <c r="A431" s="39"/>
      <c r="B431" s="40"/>
      <c r="C431" s="41"/>
      <c r="D431" s="218" t="s">
        <v>138</v>
      </c>
      <c r="E431" s="41"/>
      <c r="F431" s="219" t="s">
        <v>843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138</v>
      </c>
      <c r="AU431" s="18" t="s">
        <v>83</v>
      </c>
    </row>
    <row r="432" s="2" customFormat="1">
      <c r="A432" s="39"/>
      <c r="B432" s="40"/>
      <c r="C432" s="41"/>
      <c r="D432" s="223" t="s">
        <v>140</v>
      </c>
      <c r="E432" s="41"/>
      <c r="F432" s="224" t="s">
        <v>844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140</v>
      </c>
      <c r="AU432" s="18" t="s">
        <v>83</v>
      </c>
    </row>
    <row r="433" s="13" customFormat="1">
      <c r="A433" s="13"/>
      <c r="B433" s="225"/>
      <c r="C433" s="226"/>
      <c r="D433" s="218" t="s">
        <v>142</v>
      </c>
      <c r="E433" s="227" t="s">
        <v>19</v>
      </c>
      <c r="F433" s="228" t="s">
        <v>845</v>
      </c>
      <c r="G433" s="226"/>
      <c r="H433" s="229">
        <v>5111.3000000000002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142</v>
      </c>
      <c r="AU433" s="235" t="s">
        <v>83</v>
      </c>
      <c r="AV433" s="13" t="s">
        <v>83</v>
      </c>
      <c r="AW433" s="13" t="s">
        <v>35</v>
      </c>
      <c r="AX433" s="13" t="s">
        <v>73</v>
      </c>
      <c r="AY433" s="235" t="s">
        <v>129</v>
      </c>
    </row>
    <row r="434" s="15" customFormat="1">
      <c r="A434" s="15"/>
      <c r="B434" s="246"/>
      <c r="C434" s="247"/>
      <c r="D434" s="218" t="s">
        <v>142</v>
      </c>
      <c r="E434" s="248" t="s">
        <v>19</v>
      </c>
      <c r="F434" s="249" t="s">
        <v>145</v>
      </c>
      <c r="G434" s="247"/>
      <c r="H434" s="250">
        <v>5111.3000000000002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6" t="s">
        <v>142</v>
      </c>
      <c r="AU434" s="256" t="s">
        <v>83</v>
      </c>
      <c r="AV434" s="15" t="s">
        <v>136</v>
      </c>
      <c r="AW434" s="15" t="s">
        <v>35</v>
      </c>
      <c r="AX434" s="15" t="s">
        <v>81</v>
      </c>
      <c r="AY434" s="256" t="s">
        <v>129</v>
      </c>
    </row>
    <row r="435" s="2" customFormat="1" ht="24.15" customHeight="1">
      <c r="A435" s="39"/>
      <c r="B435" s="40"/>
      <c r="C435" s="205" t="s">
        <v>846</v>
      </c>
      <c r="D435" s="205" t="s">
        <v>131</v>
      </c>
      <c r="E435" s="206" t="s">
        <v>847</v>
      </c>
      <c r="F435" s="207" t="s">
        <v>848</v>
      </c>
      <c r="G435" s="208" t="s">
        <v>134</v>
      </c>
      <c r="H435" s="209">
        <v>1261</v>
      </c>
      <c r="I435" s="210"/>
      <c r="J435" s="211">
        <f>ROUND(I435*H435,2)</f>
        <v>0</v>
      </c>
      <c r="K435" s="207" t="s">
        <v>135</v>
      </c>
      <c r="L435" s="45"/>
      <c r="M435" s="212" t="s">
        <v>19</v>
      </c>
      <c r="N435" s="213" t="s">
        <v>44</v>
      </c>
      <c r="O435" s="85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6" t="s">
        <v>136</v>
      </c>
      <c r="AT435" s="216" t="s">
        <v>131</v>
      </c>
      <c r="AU435" s="216" t="s">
        <v>83</v>
      </c>
      <c r="AY435" s="18" t="s">
        <v>129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8" t="s">
        <v>81</v>
      </c>
      <c r="BK435" s="217">
        <f>ROUND(I435*H435,2)</f>
        <v>0</v>
      </c>
      <c r="BL435" s="18" t="s">
        <v>136</v>
      </c>
      <c r="BM435" s="216" t="s">
        <v>849</v>
      </c>
    </row>
    <row r="436" s="2" customFormat="1">
      <c r="A436" s="39"/>
      <c r="B436" s="40"/>
      <c r="C436" s="41"/>
      <c r="D436" s="218" t="s">
        <v>138</v>
      </c>
      <c r="E436" s="41"/>
      <c r="F436" s="219" t="s">
        <v>850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138</v>
      </c>
      <c r="AU436" s="18" t="s">
        <v>83</v>
      </c>
    </row>
    <row r="437" s="2" customFormat="1">
      <c r="A437" s="39"/>
      <c r="B437" s="40"/>
      <c r="C437" s="41"/>
      <c r="D437" s="223" t="s">
        <v>140</v>
      </c>
      <c r="E437" s="41"/>
      <c r="F437" s="224" t="s">
        <v>851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140</v>
      </c>
      <c r="AU437" s="18" t="s">
        <v>83</v>
      </c>
    </row>
    <row r="438" s="14" customFormat="1">
      <c r="A438" s="14"/>
      <c r="B438" s="236"/>
      <c r="C438" s="237"/>
      <c r="D438" s="218" t="s">
        <v>142</v>
      </c>
      <c r="E438" s="238" t="s">
        <v>19</v>
      </c>
      <c r="F438" s="239" t="s">
        <v>825</v>
      </c>
      <c r="G438" s="237"/>
      <c r="H438" s="238" t="s">
        <v>19</v>
      </c>
      <c r="I438" s="240"/>
      <c r="J438" s="237"/>
      <c r="K438" s="237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142</v>
      </c>
      <c r="AU438" s="245" t="s">
        <v>83</v>
      </c>
      <c r="AV438" s="14" t="s">
        <v>81</v>
      </c>
      <c r="AW438" s="14" t="s">
        <v>35</v>
      </c>
      <c r="AX438" s="14" t="s">
        <v>73</v>
      </c>
      <c r="AY438" s="245" t="s">
        <v>129</v>
      </c>
    </row>
    <row r="439" s="13" customFormat="1">
      <c r="A439" s="13"/>
      <c r="B439" s="225"/>
      <c r="C439" s="226"/>
      <c r="D439" s="218" t="s">
        <v>142</v>
      </c>
      <c r="E439" s="227" t="s">
        <v>19</v>
      </c>
      <c r="F439" s="228" t="s">
        <v>852</v>
      </c>
      <c r="G439" s="226"/>
      <c r="H439" s="229">
        <v>13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142</v>
      </c>
      <c r="AU439" s="235" t="s">
        <v>83</v>
      </c>
      <c r="AV439" s="13" t="s">
        <v>83</v>
      </c>
      <c r="AW439" s="13" t="s">
        <v>35</v>
      </c>
      <c r="AX439" s="13" t="s">
        <v>73</v>
      </c>
      <c r="AY439" s="235" t="s">
        <v>129</v>
      </c>
    </row>
    <row r="440" s="14" customFormat="1">
      <c r="A440" s="14"/>
      <c r="B440" s="236"/>
      <c r="C440" s="237"/>
      <c r="D440" s="218" t="s">
        <v>142</v>
      </c>
      <c r="E440" s="238" t="s">
        <v>19</v>
      </c>
      <c r="F440" s="239" t="s">
        <v>827</v>
      </c>
      <c r="G440" s="237"/>
      <c r="H440" s="238" t="s">
        <v>19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142</v>
      </c>
      <c r="AU440" s="245" t="s">
        <v>83</v>
      </c>
      <c r="AV440" s="14" t="s">
        <v>81</v>
      </c>
      <c r="AW440" s="14" t="s">
        <v>35</v>
      </c>
      <c r="AX440" s="14" t="s">
        <v>73</v>
      </c>
      <c r="AY440" s="245" t="s">
        <v>129</v>
      </c>
    </row>
    <row r="441" s="13" customFormat="1">
      <c r="A441" s="13"/>
      <c r="B441" s="225"/>
      <c r="C441" s="226"/>
      <c r="D441" s="218" t="s">
        <v>142</v>
      </c>
      <c r="E441" s="227" t="s">
        <v>19</v>
      </c>
      <c r="F441" s="228" t="s">
        <v>179</v>
      </c>
      <c r="G441" s="226"/>
      <c r="H441" s="229">
        <v>6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142</v>
      </c>
      <c r="AU441" s="235" t="s">
        <v>83</v>
      </c>
      <c r="AV441" s="13" t="s">
        <v>83</v>
      </c>
      <c r="AW441" s="13" t="s">
        <v>35</v>
      </c>
      <c r="AX441" s="13" t="s">
        <v>73</v>
      </c>
      <c r="AY441" s="235" t="s">
        <v>129</v>
      </c>
    </row>
    <row r="442" s="14" customFormat="1">
      <c r="A442" s="14"/>
      <c r="B442" s="236"/>
      <c r="C442" s="237"/>
      <c r="D442" s="218" t="s">
        <v>142</v>
      </c>
      <c r="E442" s="238" t="s">
        <v>19</v>
      </c>
      <c r="F442" s="239" t="s">
        <v>807</v>
      </c>
      <c r="G442" s="237"/>
      <c r="H442" s="238" t="s">
        <v>19</v>
      </c>
      <c r="I442" s="240"/>
      <c r="J442" s="237"/>
      <c r="K442" s="237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142</v>
      </c>
      <c r="AU442" s="245" t="s">
        <v>83</v>
      </c>
      <c r="AV442" s="14" t="s">
        <v>81</v>
      </c>
      <c r="AW442" s="14" t="s">
        <v>35</v>
      </c>
      <c r="AX442" s="14" t="s">
        <v>73</v>
      </c>
      <c r="AY442" s="245" t="s">
        <v>129</v>
      </c>
    </row>
    <row r="443" s="13" customFormat="1">
      <c r="A443" s="13"/>
      <c r="B443" s="225"/>
      <c r="C443" s="226"/>
      <c r="D443" s="218" t="s">
        <v>142</v>
      </c>
      <c r="E443" s="227" t="s">
        <v>19</v>
      </c>
      <c r="F443" s="228" t="s">
        <v>853</v>
      </c>
      <c r="G443" s="226"/>
      <c r="H443" s="229">
        <v>586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142</v>
      </c>
      <c r="AU443" s="235" t="s">
        <v>83</v>
      </c>
      <c r="AV443" s="13" t="s">
        <v>83</v>
      </c>
      <c r="AW443" s="13" t="s">
        <v>35</v>
      </c>
      <c r="AX443" s="13" t="s">
        <v>73</v>
      </c>
      <c r="AY443" s="235" t="s">
        <v>129</v>
      </c>
    </row>
    <row r="444" s="14" customFormat="1">
      <c r="A444" s="14"/>
      <c r="B444" s="236"/>
      <c r="C444" s="237"/>
      <c r="D444" s="218" t="s">
        <v>142</v>
      </c>
      <c r="E444" s="238" t="s">
        <v>19</v>
      </c>
      <c r="F444" s="239" t="s">
        <v>830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142</v>
      </c>
      <c r="AU444" s="245" t="s">
        <v>83</v>
      </c>
      <c r="AV444" s="14" t="s">
        <v>81</v>
      </c>
      <c r="AW444" s="14" t="s">
        <v>35</v>
      </c>
      <c r="AX444" s="14" t="s">
        <v>73</v>
      </c>
      <c r="AY444" s="245" t="s">
        <v>129</v>
      </c>
    </row>
    <row r="445" s="13" customFormat="1">
      <c r="A445" s="13"/>
      <c r="B445" s="225"/>
      <c r="C445" s="226"/>
      <c r="D445" s="218" t="s">
        <v>142</v>
      </c>
      <c r="E445" s="227" t="s">
        <v>19</v>
      </c>
      <c r="F445" s="228" t="s">
        <v>854</v>
      </c>
      <c r="G445" s="226"/>
      <c r="H445" s="229">
        <v>228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142</v>
      </c>
      <c r="AU445" s="235" t="s">
        <v>83</v>
      </c>
      <c r="AV445" s="13" t="s">
        <v>83</v>
      </c>
      <c r="AW445" s="13" t="s">
        <v>35</v>
      </c>
      <c r="AX445" s="13" t="s">
        <v>73</v>
      </c>
      <c r="AY445" s="235" t="s">
        <v>129</v>
      </c>
    </row>
    <row r="446" s="14" customFormat="1">
      <c r="A446" s="14"/>
      <c r="B446" s="236"/>
      <c r="C446" s="237"/>
      <c r="D446" s="218" t="s">
        <v>142</v>
      </c>
      <c r="E446" s="238" t="s">
        <v>19</v>
      </c>
      <c r="F446" s="239" t="s">
        <v>809</v>
      </c>
      <c r="G446" s="237"/>
      <c r="H446" s="238" t="s">
        <v>19</v>
      </c>
      <c r="I446" s="240"/>
      <c r="J446" s="237"/>
      <c r="K446" s="237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142</v>
      </c>
      <c r="AU446" s="245" t="s">
        <v>83</v>
      </c>
      <c r="AV446" s="14" t="s">
        <v>81</v>
      </c>
      <c r="AW446" s="14" t="s">
        <v>35</v>
      </c>
      <c r="AX446" s="14" t="s">
        <v>73</v>
      </c>
      <c r="AY446" s="245" t="s">
        <v>129</v>
      </c>
    </row>
    <row r="447" s="13" customFormat="1">
      <c r="A447" s="13"/>
      <c r="B447" s="225"/>
      <c r="C447" s="226"/>
      <c r="D447" s="218" t="s">
        <v>142</v>
      </c>
      <c r="E447" s="227" t="s">
        <v>19</v>
      </c>
      <c r="F447" s="228" t="s">
        <v>855</v>
      </c>
      <c r="G447" s="226"/>
      <c r="H447" s="229">
        <v>428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142</v>
      </c>
      <c r="AU447" s="235" t="s">
        <v>83</v>
      </c>
      <c r="AV447" s="13" t="s">
        <v>83</v>
      </c>
      <c r="AW447" s="13" t="s">
        <v>35</v>
      </c>
      <c r="AX447" s="13" t="s">
        <v>73</v>
      </c>
      <c r="AY447" s="235" t="s">
        <v>129</v>
      </c>
    </row>
    <row r="448" s="15" customFormat="1">
      <c r="A448" s="15"/>
      <c r="B448" s="246"/>
      <c r="C448" s="247"/>
      <c r="D448" s="218" t="s">
        <v>142</v>
      </c>
      <c r="E448" s="248" t="s">
        <v>19</v>
      </c>
      <c r="F448" s="249" t="s">
        <v>145</v>
      </c>
      <c r="G448" s="247"/>
      <c r="H448" s="250">
        <v>1261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6" t="s">
        <v>142</v>
      </c>
      <c r="AU448" s="256" t="s">
        <v>83</v>
      </c>
      <c r="AV448" s="15" t="s">
        <v>136</v>
      </c>
      <c r="AW448" s="15" t="s">
        <v>35</v>
      </c>
      <c r="AX448" s="15" t="s">
        <v>81</v>
      </c>
      <c r="AY448" s="256" t="s">
        <v>129</v>
      </c>
    </row>
    <row r="449" s="2" customFormat="1" ht="33" customHeight="1">
      <c r="A449" s="39"/>
      <c r="B449" s="40"/>
      <c r="C449" s="205" t="s">
        <v>856</v>
      </c>
      <c r="D449" s="205" t="s">
        <v>131</v>
      </c>
      <c r="E449" s="206" t="s">
        <v>857</v>
      </c>
      <c r="F449" s="207" t="s">
        <v>858</v>
      </c>
      <c r="G449" s="208" t="s">
        <v>134</v>
      </c>
      <c r="H449" s="209">
        <v>5024</v>
      </c>
      <c r="I449" s="210"/>
      <c r="J449" s="211">
        <f>ROUND(I449*H449,2)</f>
        <v>0</v>
      </c>
      <c r="K449" s="207" t="s">
        <v>135</v>
      </c>
      <c r="L449" s="45"/>
      <c r="M449" s="212" t="s">
        <v>19</v>
      </c>
      <c r="N449" s="213" t="s">
        <v>44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136</v>
      </c>
      <c r="AT449" s="216" t="s">
        <v>131</v>
      </c>
      <c r="AU449" s="216" t="s">
        <v>83</v>
      </c>
      <c r="AY449" s="18" t="s">
        <v>129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81</v>
      </c>
      <c r="BK449" s="217">
        <f>ROUND(I449*H449,2)</f>
        <v>0</v>
      </c>
      <c r="BL449" s="18" t="s">
        <v>136</v>
      </c>
      <c r="BM449" s="216" t="s">
        <v>859</v>
      </c>
    </row>
    <row r="450" s="2" customFormat="1">
      <c r="A450" s="39"/>
      <c r="B450" s="40"/>
      <c r="C450" s="41"/>
      <c r="D450" s="218" t="s">
        <v>138</v>
      </c>
      <c r="E450" s="41"/>
      <c r="F450" s="219" t="s">
        <v>860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138</v>
      </c>
      <c r="AU450" s="18" t="s">
        <v>83</v>
      </c>
    </row>
    <row r="451" s="2" customFormat="1">
      <c r="A451" s="39"/>
      <c r="B451" s="40"/>
      <c r="C451" s="41"/>
      <c r="D451" s="223" t="s">
        <v>140</v>
      </c>
      <c r="E451" s="41"/>
      <c r="F451" s="224" t="s">
        <v>861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83</v>
      </c>
    </row>
    <row r="452" s="14" customFormat="1">
      <c r="A452" s="14"/>
      <c r="B452" s="236"/>
      <c r="C452" s="237"/>
      <c r="D452" s="218" t="s">
        <v>142</v>
      </c>
      <c r="E452" s="238" t="s">
        <v>19</v>
      </c>
      <c r="F452" s="239" t="s">
        <v>862</v>
      </c>
      <c r="G452" s="237"/>
      <c r="H452" s="238" t="s">
        <v>19</v>
      </c>
      <c r="I452" s="240"/>
      <c r="J452" s="237"/>
      <c r="K452" s="237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142</v>
      </c>
      <c r="AU452" s="245" t="s">
        <v>83</v>
      </c>
      <c r="AV452" s="14" t="s">
        <v>81</v>
      </c>
      <c r="AW452" s="14" t="s">
        <v>35</v>
      </c>
      <c r="AX452" s="14" t="s">
        <v>73</v>
      </c>
      <c r="AY452" s="245" t="s">
        <v>129</v>
      </c>
    </row>
    <row r="453" s="14" customFormat="1">
      <c r="A453" s="14"/>
      <c r="B453" s="236"/>
      <c r="C453" s="237"/>
      <c r="D453" s="218" t="s">
        <v>142</v>
      </c>
      <c r="E453" s="238" t="s">
        <v>19</v>
      </c>
      <c r="F453" s="239" t="s">
        <v>863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142</v>
      </c>
      <c r="AU453" s="245" t="s">
        <v>83</v>
      </c>
      <c r="AV453" s="14" t="s">
        <v>81</v>
      </c>
      <c r="AW453" s="14" t="s">
        <v>35</v>
      </c>
      <c r="AX453" s="14" t="s">
        <v>73</v>
      </c>
      <c r="AY453" s="245" t="s">
        <v>129</v>
      </c>
    </row>
    <row r="454" s="13" customFormat="1">
      <c r="A454" s="13"/>
      <c r="B454" s="225"/>
      <c r="C454" s="226"/>
      <c r="D454" s="218" t="s">
        <v>142</v>
      </c>
      <c r="E454" s="227" t="s">
        <v>19</v>
      </c>
      <c r="F454" s="228" t="s">
        <v>864</v>
      </c>
      <c r="G454" s="226"/>
      <c r="H454" s="229">
        <v>3285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142</v>
      </c>
      <c r="AU454" s="235" t="s">
        <v>83</v>
      </c>
      <c r="AV454" s="13" t="s">
        <v>83</v>
      </c>
      <c r="AW454" s="13" t="s">
        <v>35</v>
      </c>
      <c r="AX454" s="13" t="s">
        <v>73</v>
      </c>
      <c r="AY454" s="235" t="s">
        <v>129</v>
      </c>
    </row>
    <row r="455" s="14" customFormat="1">
      <c r="A455" s="14"/>
      <c r="B455" s="236"/>
      <c r="C455" s="237"/>
      <c r="D455" s="218" t="s">
        <v>142</v>
      </c>
      <c r="E455" s="238" t="s">
        <v>19</v>
      </c>
      <c r="F455" s="239" t="s">
        <v>807</v>
      </c>
      <c r="G455" s="237"/>
      <c r="H455" s="238" t="s">
        <v>19</v>
      </c>
      <c r="I455" s="240"/>
      <c r="J455" s="237"/>
      <c r="K455" s="237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142</v>
      </c>
      <c r="AU455" s="245" t="s">
        <v>83</v>
      </c>
      <c r="AV455" s="14" t="s">
        <v>81</v>
      </c>
      <c r="AW455" s="14" t="s">
        <v>35</v>
      </c>
      <c r="AX455" s="14" t="s">
        <v>73</v>
      </c>
      <c r="AY455" s="245" t="s">
        <v>129</v>
      </c>
    </row>
    <row r="456" s="13" customFormat="1">
      <c r="A456" s="13"/>
      <c r="B456" s="225"/>
      <c r="C456" s="226"/>
      <c r="D456" s="218" t="s">
        <v>142</v>
      </c>
      <c r="E456" s="227" t="s">
        <v>19</v>
      </c>
      <c r="F456" s="228" t="s">
        <v>865</v>
      </c>
      <c r="G456" s="226"/>
      <c r="H456" s="229">
        <v>992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142</v>
      </c>
      <c r="AU456" s="235" t="s">
        <v>83</v>
      </c>
      <c r="AV456" s="13" t="s">
        <v>83</v>
      </c>
      <c r="AW456" s="13" t="s">
        <v>35</v>
      </c>
      <c r="AX456" s="13" t="s">
        <v>73</v>
      </c>
      <c r="AY456" s="235" t="s">
        <v>129</v>
      </c>
    </row>
    <row r="457" s="14" customFormat="1">
      <c r="A457" s="14"/>
      <c r="B457" s="236"/>
      <c r="C457" s="237"/>
      <c r="D457" s="218" t="s">
        <v>142</v>
      </c>
      <c r="E457" s="238" t="s">
        <v>19</v>
      </c>
      <c r="F457" s="239" t="s">
        <v>809</v>
      </c>
      <c r="G457" s="237"/>
      <c r="H457" s="238" t="s">
        <v>19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142</v>
      </c>
      <c r="AU457" s="245" t="s">
        <v>83</v>
      </c>
      <c r="AV457" s="14" t="s">
        <v>81</v>
      </c>
      <c r="AW457" s="14" t="s">
        <v>35</v>
      </c>
      <c r="AX457" s="14" t="s">
        <v>73</v>
      </c>
      <c r="AY457" s="245" t="s">
        <v>129</v>
      </c>
    </row>
    <row r="458" s="13" customFormat="1">
      <c r="A458" s="13"/>
      <c r="B458" s="225"/>
      <c r="C458" s="226"/>
      <c r="D458" s="218" t="s">
        <v>142</v>
      </c>
      <c r="E458" s="227" t="s">
        <v>19</v>
      </c>
      <c r="F458" s="228" t="s">
        <v>866</v>
      </c>
      <c r="G458" s="226"/>
      <c r="H458" s="229">
        <v>747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142</v>
      </c>
      <c r="AU458" s="235" t="s">
        <v>83</v>
      </c>
      <c r="AV458" s="13" t="s">
        <v>83</v>
      </c>
      <c r="AW458" s="13" t="s">
        <v>35</v>
      </c>
      <c r="AX458" s="13" t="s">
        <v>73</v>
      </c>
      <c r="AY458" s="235" t="s">
        <v>129</v>
      </c>
    </row>
    <row r="459" s="15" customFormat="1">
      <c r="A459" s="15"/>
      <c r="B459" s="246"/>
      <c r="C459" s="247"/>
      <c r="D459" s="218" t="s">
        <v>142</v>
      </c>
      <c r="E459" s="248" t="s">
        <v>19</v>
      </c>
      <c r="F459" s="249" t="s">
        <v>145</v>
      </c>
      <c r="G459" s="247"/>
      <c r="H459" s="250">
        <v>5024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6" t="s">
        <v>142</v>
      </c>
      <c r="AU459" s="256" t="s">
        <v>83</v>
      </c>
      <c r="AV459" s="15" t="s">
        <v>136</v>
      </c>
      <c r="AW459" s="15" t="s">
        <v>35</v>
      </c>
      <c r="AX459" s="15" t="s">
        <v>81</v>
      </c>
      <c r="AY459" s="256" t="s">
        <v>129</v>
      </c>
    </row>
    <row r="460" s="2" customFormat="1" ht="16.5" customHeight="1">
      <c r="A460" s="39"/>
      <c r="B460" s="40"/>
      <c r="C460" s="205" t="s">
        <v>867</v>
      </c>
      <c r="D460" s="205" t="s">
        <v>131</v>
      </c>
      <c r="E460" s="206" t="s">
        <v>868</v>
      </c>
      <c r="F460" s="207" t="s">
        <v>869</v>
      </c>
      <c r="G460" s="208" t="s">
        <v>134</v>
      </c>
      <c r="H460" s="209">
        <v>189</v>
      </c>
      <c r="I460" s="210"/>
      <c r="J460" s="211">
        <f>ROUND(I460*H460,2)</f>
        <v>0</v>
      </c>
      <c r="K460" s="207" t="s">
        <v>135</v>
      </c>
      <c r="L460" s="45"/>
      <c r="M460" s="212" t="s">
        <v>19</v>
      </c>
      <c r="N460" s="213" t="s">
        <v>44</v>
      </c>
      <c r="O460" s="85"/>
      <c r="P460" s="214">
        <f>O460*H460</f>
        <v>0</v>
      </c>
      <c r="Q460" s="214">
        <v>0.34499999999999997</v>
      </c>
      <c r="R460" s="214">
        <f>Q460*H460</f>
        <v>65.204999999999998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136</v>
      </c>
      <c r="AT460" s="216" t="s">
        <v>131</v>
      </c>
      <c r="AU460" s="216" t="s">
        <v>83</v>
      </c>
      <c r="AY460" s="18" t="s">
        <v>129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81</v>
      </c>
      <c r="BK460" s="217">
        <f>ROUND(I460*H460,2)</f>
        <v>0</v>
      </c>
      <c r="BL460" s="18" t="s">
        <v>136</v>
      </c>
      <c r="BM460" s="216" t="s">
        <v>870</v>
      </c>
    </row>
    <row r="461" s="2" customFormat="1">
      <c r="A461" s="39"/>
      <c r="B461" s="40"/>
      <c r="C461" s="41"/>
      <c r="D461" s="218" t="s">
        <v>138</v>
      </c>
      <c r="E461" s="41"/>
      <c r="F461" s="219" t="s">
        <v>871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138</v>
      </c>
      <c r="AU461" s="18" t="s">
        <v>83</v>
      </c>
    </row>
    <row r="462" s="2" customFormat="1">
      <c r="A462" s="39"/>
      <c r="B462" s="40"/>
      <c r="C462" s="41"/>
      <c r="D462" s="223" t="s">
        <v>140</v>
      </c>
      <c r="E462" s="41"/>
      <c r="F462" s="224" t="s">
        <v>872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140</v>
      </c>
      <c r="AU462" s="18" t="s">
        <v>83</v>
      </c>
    </row>
    <row r="463" s="13" customFormat="1">
      <c r="A463" s="13"/>
      <c r="B463" s="225"/>
      <c r="C463" s="226"/>
      <c r="D463" s="218" t="s">
        <v>142</v>
      </c>
      <c r="E463" s="227" t="s">
        <v>19</v>
      </c>
      <c r="F463" s="228" t="s">
        <v>873</v>
      </c>
      <c r="G463" s="226"/>
      <c r="H463" s="229">
        <v>189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142</v>
      </c>
      <c r="AU463" s="235" t="s">
        <v>83</v>
      </c>
      <c r="AV463" s="13" t="s">
        <v>83</v>
      </c>
      <c r="AW463" s="13" t="s">
        <v>35</v>
      </c>
      <c r="AX463" s="13" t="s">
        <v>73</v>
      </c>
      <c r="AY463" s="235" t="s">
        <v>129</v>
      </c>
    </row>
    <row r="464" s="15" customFormat="1">
      <c r="A464" s="15"/>
      <c r="B464" s="246"/>
      <c r="C464" s="247"/>
      <c r="D464" s="218" t="s">
        <v>142</v>
      </c>
      <c r="E464" s="248" t="s">
        <v>19</v>
      </c>
      <c r="F464" s="249" t="s">
        <v>145</v>
      </c>
      <c r="G464" s="247"/>
      <c r="H464" s="250">
        <v>189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142</v>
      </c>
      <c r="AU464" s="256" t="s">
        <v>83</v>
      </c>
      <c r="AV464" s="15" t="s">
        <v>136</v>
      </c>
      <c r="AW464" s="15" t="s">
        <v>35</v>
      </c>
      <c r="AX464" s="15" t="s">
        <v>81</v>
      </c>
      <c r="AY464" s="256" t="s">
        <v>129</v>
      </c>
    </row>
    <row r="465" s="2" customFormat="1" ht="24.15" customHeight="1">
      <c r="A465" s="39"/>
      <c r="B465" s="40"/>
      <c r="C465" s="205" t="s">
        <v>874</v>
      </c>
      <c r="D465" s="205" t="s">
        <v>131</v>
      </c>
      <c r="E465" s="206" t="s">
        <v>875</v>
      </c>
      <c r="F465" s="207" t="s">
        <v>876</v>
      </c>
      <c r="G465" s="208" t="s">
        <v>134</v>
      </c>
      <c r="H465" s="209">
        <v>5024</v>
      </c>
      <c r="I465" s="210"/>
      <c r="J465" s="211">
        <f>ROUND(I465*H465,2)</f>
        <v>0</v>
      </c>
      <c r="K465" s="207" t="s">
        <v>135</v>
      </c>
      <c r="L465" s="45"/>
      <c r="M465" s="212" t="s">
        <v>19</v>
      </c>
      <c r="N465" s="213" t="s">
        <v>44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136</v>
      </c>
      <c r="AT465" s="216" t="s">
        <v>131</v>
      </c>
      <c r="AU465" s="216" t="s">
        <v>83</v>
      </c>
      <c r="AY465" s="18" t="s">
        <v>129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81</v>
      </c>
      <c r="BK465" s="217">
        <f>ROUND(I465*H465,2)</f>
        <v>0</v>
      </c>
      <c r="BL465" s="18" t="s">
        <v>136</v>
      </c>
      <c r="BM465" s="216" t="s">
        <v>877</v>
      </c>
    </row>
    <row r="466" s="2" customFormat="1">
      <c r="A466" s="39"/>
      <c r="B466" s="40"/>
      <c r="C466" s="41"/>
      <c r="D466" s="218" t="s">
        <v>138</v>
      </c>
      <c r="E466" s="41"/>
      <c r="F466" s="219" t="s">
        <v>876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138</v>
      </c>
      <c r="AU466" s="18" t="s">
        <v>83</v>
      </c>
    </row>
    <row r="467" s="2" customFormat="1">
      <c r="A467" s="39"/>
      <c r="B467" s="40"/>
      <c r="C467" s="41"/>
      <c r="D467" s="223" t="s">
        <v>140</v>
      </c>
      <c r="E467" s="41"/>
      <c r="F467" s="224" t="s">
        <v>878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140</v>
      </c>
      <c r="AU467" s="18" t="s">
        <v>83</v>
      </c>
    </row>
    <row r="468" s="13" customFormat="1">
      <c r="A468" s="13"/>
      <c r="B468" s="225"/>
      <c r="C468" s="226"/>
      <c r="D468" s="218" t="s">
        <v>142</v>
      </c>
      <c r="E468" s="227" t="s">
        <v>19</v>
      </c>
      <c r="F468" s="228" t="s">
        <v>879</v>
      </c>
      <c r="G468" s="226"/>
      <c r="H468" s="229">
        <v>5024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142</v>
      </c>
      <c r="AU468" s="235" t="s">
        <v>83</v>
      </c>
      <c r="AV468" s="13" t="s">
        <v>83</v>
      </c>
      <c r="AW468" s="13" t="s">
        <v>35</v>
      </c>
      <c r="AX468" s="13" t="s">
        <v>73</v>
      </c>
      <c r="AY468" s="235" t="s">
        <v>129</v>
      </c>
    </row>
    <row r="469" s="15" customFormat="1">
      <c r="A469" s="15"/>
      <c r="B469" s="246"/>
      <c r="C469" s="247"/>
      <c r="D469" s="218" t="s">
        <v>142</v>
      </c>
      <c r="E469" s="248" t="s">
        <v>19</v>
      </c>
      <c r="F469" s="249" t="s">
        <v>145</v>
      </c>
      <c r="G469" s="247"/>
      <c r="H469" s="250">
        <v>5024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6" t="s">
        <v>142</v>
      </c>
      <c r="AU469" s="256" t="s">
        <v>83</v>
      </c>
      <c r="AV469" s="15" t="s">
        <v>136</v>
      </c>
      <c r="AW469" s="15" t="s">
        <v>35</v>
      </c>
      <c r="AX469" s="15" t="s">
        <v>81</v>
      </c>
      <c r="AY469" s="256" t="s">
        <v>129</v>
      </c>
    </row>
    <row r="470" s="2" customFormat="1" ht="24.15" customHeight="1">
      <c r="A470" s="39"/>
      <c r="B470" s="40"/>
      <c r="C470" s="205" t="s">
        <v>880</v>
      </c>
      <c r="D470" s="205" t="s">
        <v>131</v>
      </c>
      <c r="E470" s="206" t="s">
        <v>881</v>
      </c>
      <c r="F470" s="207" t="s">
        <v>882</v>
      </c>
      <c r="G470" s="208" t="s">
        <v>134</v>
      </c>
      <c r="H470" s="209">
        <v>5024</v>
      </c>
      <c r="I470" s="210"/>
      <c r="J470" s="211">
        <f>ROUND(I470*H470,2)</f>
        <v>0</v>
      </c>
      <c r="K470" s="207" t="s">
        <v>135</v>
      </c>
      <c r="L470" s="45"/>
      <c r="M470" s="212" t="s">
        <v>19</v>
      </c>
      <c r="N470" s="213" t="s">
        <v>44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136</v>
      </c>
      <c r="AT470" s="216" t="s">
        <v>131</v>
      </c>
      <c r="AU470" s="216" t="s">
        <v>83</v>
      </c>
      <c r="AY470" s="18" t="s">
        <v>129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81</v>
      </c>
      <c r="BK470" s="217">
        <f>ROUND(I470*H470,2)</f>
        <v>0</v>
      </c>
      <c r="BL470" s="18" t="s">
        <v>136</v>
      </c>
      <c r="BM470" s="216" t="s">
        <v>883</v>
      </c>
    </row>
    <row r="471" s="2" customFormat="1">
      <c r="A471" s="39"/>
      <c r="B471" s="40"/>
      <c r="C471" s="41"/>
      <c r="D471" s="218" t="s">
        <v>138</v>
      </c>
      <c r="E471" s="41"/>
      <c r="F471" s="219" t="s">
        <v>882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138</v>
      </c>
      <c r="AU471" s="18" t="s">
        <v>83</v>
      </c>
    </row>
    <row r="472" s="2" customFormat="1">
      <c r="A472" s="39"/>
      <c r="B472" s="40"/>
      <c r="C472" s="41"/>
      <c r="D472" s="223" t="s">
        <v>140</v>
      </c>
      <c r="E472" s="41"/>
      <c r="F472" s="224" t="s">
        <v>884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140</v>
      </c>
      <c r="AU472" s="18" t="s">
        <v>83</v>
      </c>
    </row>
    <row r="473" s="13" customFormat="1">
      <c r="A473" s="13"/>
      <c r="B473" s="225"/>
      <c r="C473" s="226"/>
      <c r="D473" s="218" t="s">
        <v>142</v>
      </c>
      <c r="E473" s="227" t="s">
        <v>19</v>
      </c>
      <c r="F473" s="228" t="s">
        <v>879</v>
      </c>
      <c r="G473" s="226"/>
      <c r="H473" s="229">
        <v>5024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142</v>
      </c>
      <c r="AU473" s="235" t="s">
        <v>83</v>
      </c>
      <c r="AV473" s="13" t="s">
        <v>83</v>
      </c>
      <c r="AW473" s="13" t="s">
        <v>35</v>
      </c>
      <c r="AX473" s="13" t="s">
        <v>73</v>
      </c>
      <c r="AY473" s="235" t="s">
        <v>129</v>
      </c>
    </row>
    <row r="474" s="15" customFormat="1">
      <c r="A474" s="15"/>
      <c r="B474" s="246"/>
      <c r="C474" s="247"/>
      <c r="D474" s="218" t="s">
        <v>142</v>
      </c>
      <c r="E474" s="248" t="s">
        <v>19</v>
      </c>
      <c r="F474" s="249" t="s">
        <v>145</v>
      </c>
      <c r="G474" s="247"/>
      <c r="H474" s="250">
        <v>5024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6" t="s">
        <v>142</v>
      </c>
      <c r="AU474" s="256" t="s">
        <v>83</v>
      </c>
      <c r="AV474" s="15" t="s">
        <v>136</v>
      </c>
      <c r="AW474" s="15" t="s">
        <v>35</v>
      </c>
      <c r="AX474" s="15" t="s">
        <v>81</v>
      </c>
      <c r="AY474" s="256" t="s">
        <v>129</v>
      </c>
    </row>
    <row r="475" s="2" customFormat="1" ht="33" customHeight="1">
      <c r="A475" s="39"/>
      <c r="B475" s="40"/>
      <c r="C475" s="205" t="s">
        <v>885</v>
      </c>
      <c r="D475" s="205" t="s">
        <v>131</v>
      </c>
      <c r="E475" s="206" t="s">
        <v>886</v>
      </c>
      <c r="F475" s="207" t="s">
        <v>887</v>
      </c>
      <c r="G475" s="208" t="s">
        <v>134</v>
      </c>
      <c r="H475" s="209">
        <v>5024</v>
      </c>
      <c r="I475" s="210"/>
      <c r="J475" s="211">
        <f>ROUND(I475*H475,2)</f>
        <v>0</v>
      </c>
      <c r="K475" s="207" t="s">
        <v>135</v>
      </c>
      <c r="L475" s="45"/>
      <c r="M475" s="212" t="s">
        <v>19</v>
      </c>
      <c r="N475" s="213" t="s">
        <v>44</v>
      </c>
      <c r="O475" s="85"/>
      <c r="P475" s="214">
        <f>O475*H475</f>
        <v>0</v>
      </c>
      <c r="Q475" s="214">
        <v>0</v>
      </c>
      <c r="R475" s="214">
        <f>Q475*H475</f>
        <v>0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136</v>
      </c>
      <c r="AT475" s="216" t="s">
        <v>131</v>
      </c>
      <c r="AU475" s="216" t="s">
        <v>83</v>
      </c>
      <c r="AY475" s="18" t="s">
        <v>129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81</v>
      </c>
      <c r="BK475" s="217">
        <f>ROUND(I475*H475,2)</f>
        <v>0</v>
      </c>
      <c r="BL475" s="18" t="s">
        <v>136</v>
      </c>
      <c r="BM475" s="216" t="s">
        <v>888</v>
      </c>
    </row>
    <row r="476" s="2" customFormat="1">
      <c r="A476" s="39"/>
      <c r="B476" s="40"/>
      <c r="C476" s="41"/>
      <c r="D476" s="218" t="s">
        <v>138</v>
      </c>
      <c r="E476" s="41"/>
      <c r="F476" s="219" t="s">
        <v>889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138</v>
      </c>
      <c r="AU476" s="18" t="s">
        <v>83</v>
      </c>
    </row>
    <row r="477" s="2" customFormat="1">
      <c r="A477" s="39"/>
      <c r="B477" s="40"/>
      <c r="C477" s="41"/>
      <c r="D477" s="223" t="s">
        <v>140</v>
      </c>
      <c r="E477" s="41"/>
      <c r="F477" s="224" t="s">
        <v>890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140</v>
      </c>
      <c r="AU477" s="18" t="s">
        <v>83</v>
      </c>
    </row>
    <row r="478" s="14" customFormat="1">
      <c r="A478" s="14"/>
      <c r="B478" s="236"/>
      <c r="C478" s="237"/>
      <c r="D478" s="218" t="s">
        <v>142</v>
      </c>
      <c r="E478" s="238" t="s">
        <v>19</v>
      </c>
      <c r="F478" s="239" t="s">
        <v>891</v>
      </c>
      <c r="G478" s="237"/>
      <c r="H478" s="238" t="s">
        <v>19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142</v>
      </c>
      <c r="AU478" s="245" t="s">
        <v>83</v>
      </c>
      <c r="AV478" s="14" t="s">
        <v>81</v>
      </c>
      <c r="AW478" s="14" t="s">
        <v>35</v>
      </c>
      <c r="AX478" s="14" t="s">
        <v>73</v>
      </c>
      <c r="AY478" s="245" t="s">
        <v>129</v>
      </c>
    </row>
    <row r="479" s="14" customFormat="1">
      <c r="A479" s="14"/>
      <c r="B479" s="236"/>
      <c r="C479" s="237"/>
      <c r="D479" s="218" t="s">
        <v>142</v>
      </c>
      <c r="E479" s="238" t="s">
        <v>19</v>
      </c>
      <c r="F479" s="239" t="s">
        <v>863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142</v>
      </c>
      <c r="AU479" s="245" t="s">
        <v>83</v>
      </c>
      <c r="AV479" s="14" t="s">
        <v>81</v>
      </c>
      <c r="AW479" s="14" t="s">
        <v>35</v>
      </c>
      <c r="AX479" s="14" t="s">
        <v>73</v>
      </c>
      <c r="AY479" s="245" t="s">
        <v>129</v>
      </c>
    </row>
    <row r="480" s="13" customFormat="1">
      <c r="A480" s="13"/>
      <c r="B480" s="225"/>
      <c r="C480" s="226"/>
      <c r="D480" s="218" t="s">
        <v>142</v>
      </c>
      <c r="E480" s="227" t="s">
        <v>19</v>
      </c>
      <c r="F480" s="228" t="s">
        <v>864</v>
      </c>
      <c r="G480" s="226"/>
      <c r="H480" s="229">
        <v>3285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142</v>
      </c>
      <c r="AU480" s="235" t="s">
        <v>83</v>
      </c>
      <c r="AV480" s="13" t="s">
        <v>83</v>
      </c>
      <c r="AW480" s="13" t="s">
        <v>35</v>
      </c>
      <c r="AX480" s="13" t="s">
        <v>73</v>
      </c>
      <c r="AY480" s="235" t="s">
        <v>129</v>
      </c>
    </row>
    <row r="481" s="14" customFormat="1">
      <c r="A481" s="14"/>
      <c r="B481" s="236"/>
      <c r="C481" s="237"/>
      <c r="D481" s="218" t="s">
        <v>142</v>
      </c>
      <c r="E481" s="238" t="s">
        <v>19</v>
      </c>
      <c r="F481" s="239" t="s">
        <v>807</v>
      </c>
      <c r="G481" s="237"/>
      <c r="H481" s="238" t="s">
        <v>19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142</v>
      </c>
      <c r="AU481" s="245" t="s">
        <v>83</v>
      </c>
      <c r="AV481" s="14" t="s">
        <v>81</v>
      </c>
      <c r="AW481" s="14" t="s">
        <v>35</v>
      </c>
      <c r="AX481" s="14" t="s">
        <v>73</v>
      </c>
      <c r="AY481" s="245" t="s">
        <v>129</v>
      </c>
    </row>
    <row r="482" s="13" customFormat="1">
      <c r="A482" s="13"/>
      <c r="B482" s="225"/>
      <c r="C482" s="226"/>
      <c r="D482" s="218" t="s">
        <v>142</v>
      </c>
      <c r="E482" s="227" t="s">
        <v>19</v>
      </c>
      <c r="F482" s="228" t="s">
        <v>865</v>
      </c>
      <c r="G482" s="226"/>
      <c r="H482" s="229">
        <v>992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142</v>
      </c>
      <c r="AU482" s="235" t="s">
        <v>83</v>
      </c>
      <c r="AV482" s="13" t="s">
        <v>83</v>
      </c>
      <c r="AW482" s="13" t="s">
        <v>35</v>
      </c>
      <c r="AX482" s="13" t="s">
        <v>73</v>
      </c>
      <c r="AY482" s="235" t="s">
        <v>129</v>
      </c>
    </row>
    <row r="483" s="14" customFormat="1">
      <c r="A483" s="14"/>
      <c r="B483" s="236"/>
      <c r="C483" s="237"/>
      <c r="D483" s="218" t="s">
        <v>142</v>
      </c>
      <c r="E483" s="238" t="s">
        <v>19</v>
      </c>
      <c r="F483" s="239" t="s">
        <v>809</v>
      </c>
      <c r="G483" s="237"/>
      <c r="H483" s="238" t="s">
        <v>19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142</v>
      </c>
      <c r="AU483" s="245" t="s">
        <v>83</v>
      </c>
      <c r="AV483" s="14" t="s">
        <v>81</v>
      </c>
      <c r="AW483" s="14" t="s">
        <v>35</v>
      </c>
      <c r="AX483" s="14" t="s">
        <v>73</v>
      </c>
      <c r="AY483" s="245" t="s">
        <v>129</v>
      </c>
    </row>
    <row r="484" s="13" customFormat="1">
      <c r="A484" s="13"/>
      <c r="B484" s="225"/>
      <c r="C484" s="226"/>
      <c r="D484" s="218" t="s">
        <v>142</v>
      </c>
      <c r="E484" s="227" t="s">
        <v>19</v>
      </c>
      <c r="F484" s="228" t="s">
        <v>866</v>
      </c>
      <c r="G484" s="226"/>
      <c r="H484" s="229">
        <v>747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142</v>
      </c>
      <c r="AU484" s="235" t="s">
        <v>83</v>
      </c>
      <c r="AV484" s="13" t="s">
        <v>83</v>
      </c>
      <c r="AW484" s="13" t="s">
        <v>35</v>
      </c>
      <c r="AX484" s="13" t="s">
        <v>73</v>
      </c>
      <c r="AY484" s="235" t="s">
        <v>129</v>
      </c>
    </row>
    <row r="485" s="15" customFormat="1">
      <c r="A485" s="15"/>
      <c r="B485" s="246"/>
      <c r="C485" s="247"/>
      <c r="D485" s="218" t="s">
        <v>142</v>
      </c>
      <c r="E485" s="248" t="s">
        <v>19</v>
      </c>
      <c r="F485" s="249" t="s">
        <v>145</v>
      </c>
      <c r="G485" s="247"/>
      <c r="H485" s="250">
        <v>5024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6" t="s">
        <v>142</v>
      </c>
      <c r="AU485" s="256" t="s">
        <v>83</v>
      </c>
      <c r="AV485" s="15" t="s">
        <v>136</v>
      </c>
      <c r="AW485" s="15" t="s">
        <v>35</v>
      </c>
      <c r="AX485" s="15" t="s">
        <v>81</v>
      </c>
      <c r="AY485" s="256" t="s">
        <v>129</v>
      </c>
    </row>
    <row r="486" s="2" customFormat="1" ht="21.75" customHeight="1">
      <c r="A486" s="39"/>
      <c r="B486" s="40"/>
      <c r="C486" s="205" t="s">
        <v>892</v>
      </c>
      <c r="D486" s="205" t="s">
        <v>131</v>
      </c>
      <c r="E486" s="206" t="s">
        <v>893</v>
      </c>
      <c r="F486" s="207" t="s">
        <v>894</v>
      </c>
      <c r="G486" s="208" t="s">
        <v>134</v>
      </c>
      <c r="H486" s="209">
        <v>143</v>
      </c>
      <c r="I486" s="210"/>
      <c r="J486" s="211">
        <f>ROUND(I486*H486,2)</f>
        <v>0</v>
      </c>
      <c r="K486" s="207" t="s">
        <v>135</v>
      </c>
      <c r="L486" s="45"/>
      <c r="M486" s="212" t="s">
        <v>19</v>
      </c>
      <c r="N486" s="213" t="s">
        <v>44</v>
      </c>
      <c r="O486" s="85"/>
      <c r="P486" s="214">
        <f>O486*H486</f>
        <v>0</v>
      </c>
      <c r="Q486" s="214">
        <v>0.62651999999999997</v>
      </c>
      <c r="R486" s="214">
        <f>Q486*H486</f>
        <v>89.592359999999999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136</v>
      </c>
      <c r="AT486" s="216" t="s">
        <v>131</v>
      </c>
      <c r="AU486" s="216" t="s">
        <v>83</v>
      </c>
      <c r="AY486" s="18" t="s">
        <v>129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81</v>
      </c>
      <c r="BK486" s="217">
        <f>ROUND(I486*H486,2)</f>
        <v>0</v>
      </c>
      <c r="BL486" s="18" t="s">
        <v>136</v>
      </c>
      <c r="BM486" s="216" t="s">
        <v>895</v>
      </c>
    </row>
    <row r="487" s="2" customFormat="1">
      <c r="A487" s="39"/>
      <c r="B487" s="40"/>
      <c r="C487" s="41"/>
      <c r="D487" s="218" t="s">
        <v>138</v>
      </c>
      <c r="E487" s="41"/>
      <c r="F487" s="219" t="s">
        <v>896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138</v>
      </c>
      <c r="AU487" s="18" t="s">
        <v>83</v>
      </c>
    </row>
    <row r="488" s="2" customFormat="1">
      <c r="A488" s="39"/>
      <c r="B488" s="40"/>
      <c r="C488" s="41"/>
      <c r="D488" s="223" t="s">
        <v>140</v>
      </c>
      <c r="E488" s="41"/>
      <c r="F488" s="224" t="s">
        <v>897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140</v>
      </c>
      <c r="AU488" s="18" t="s">
        <v>83</v>
      </c>
    </row>
    <row r="489" s="13" customFormat="1">
      <c r="A489" s="13"/>
      <c r="B489" s="225"/>
      <c r="C489" s="226"/>
      <c r="D489" s="218" t="s">
        <v>142</v>
      </c>
      <c r="E489" s="227" t="s">
        <v>19</v>
      </c>
      <c r="F489" s="228" t="s">
        <v>746</v>
      </c>
      <c r="G489" s="226"/>
      <c r="H489" s="229">
        <v>16</v>
      </c>
      <c r="I489" s="230"/>
      <c r="J489" s="226"/>
      <c r="K489" s="226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142</v>
      </c>
      <c r="AU489" s="235" t="s">
        <v>83</v>
      </c>
      <c r="AV489" s="13" t="s">
        <v>83</v>
      </c>
      <c r="AW489" s="13" t="s">
        <v>35</v>
      </c>
      <c r="AX489" s="13" t="s">
        <v>73</v>
      </c>
      <c r="AY489" s="235" t="s">
        <v>129</v>
      </c>
    </row>
    <row r="490" s="13" customFormat="1">
      <c r="A490" s="13"/>
      <c r="B490" s="225"/>
      <c r="C490" s="226"/>
      <c r="D490" s="218" t="s">
        <v>142</v>
      </c>
      <c r="E490" s="227" t="s">
        <v>19</v>
      </c>
      <c r="F490" s="228" t="s">
        <v>747</v>
      </c>
      <c r="G490" s="226"/>
      <c r="H490" s="229">
        <v>27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142</v>
      </c>
      <c r="AU490" s="235" t="s">
        <v>83</v>
      </c>
      <c r="AV490" s="13" t="s">
        <v>83</v>
      </c>
      <c r="AW490" s="13" t="s">
        <v>35</v>
      </c>
      <c r="AX490" s="13" t="s">
        <v>73</v>
      </c>
      <c r="AY490" s="235" t="s">
        <v>129</v>
      </c>
    </row>
    <row r="491" s="13" customFormat="1">
      <c r="A491" s="13"/>
      <c r="B491" s="225"/>
      <c r="C491" s="226"/>
      <c r="D491" s="218" t="s">
        <v>142</v>
      </c>
      <c r="E491" s="227" t="s">
        <v>19</v>
      </c>
      <c r="F491" s="228" t="s">
        <v>748</v>
      </c>
      <c r="G491" s="226"/>
      <c r="H491" s="229">
        <v>100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142</v>
      </c>
      <c r="AU491" s="235" t="s">
        <v>83</v>
      </c>
      <c r="AV491" s="13" t="s">
        <v>83</v>
      </c>
      <c r="AW491" s="13" t="s">
        <v>35</v>
      </c>
      <c r="AX491" s="13" t="s">
        <v>73</v>
      </c>
      <c r="AY491" s="235" t="s">
        <v>129</v>
      </c>
    </row>
    <row r="492" s="15" customFormat="1">
      <c r="A492" s="15"/>
      <c r="B492" s="246"/>
      <c r="C492" s="247"/>
      <c r="D492" s="218" t="s">
        <v>142</v>
      </c>
      <c r="E492" s="248" t="s">
        <v>19</v>
      </c>
      <c r="F492" s="249" t="s">
        <v>145</v>
      </c>
      <c r="G492" s="247"/>
      <c r="H492" s="250">
        <v>143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6" t="s">
        <v>142</v>
      </c>
      <c r="AU492" s="256" t="s">
        <v>83</v>
      </c>
      <c r="AV492" s="15" t="s">
        <v>136</v>
      </c>
      <c r="AW492" s="15" t="s">
        <v>35</v>
      </c>
      <c r="AX492" s="15" t="s">
        <v>81</v>
      </c>
      <c r="AY492" s="256" t="s">
        <v>129</v>
      </c>
    </row>
    <row r="493" s="2" customFormat="1" ht="24.15" customHeight="1">
      <c r="A493" s="39"/>
      <c r="B493" s="40"/>
      <c r="C493" s="205" t="s">
        <v>898</v>
      </c>
      <c r="D493" s="205" t="s">
        <v>131</v>
      </c>
      <c r="E493" s="206" t="s">
        <v>899</v>
      </c>
      <c r="F493" s="207" t="s">
        <v>900</v>
      </c>
      <c r="G493" s="208" t="s">
        <v>134</v>
      </c>
      <c r="H493" s="209">
        <v>29.800000000000001</v>
      </c>
      <c r="I493" s="210"/>
      <c r="J493" s="211">
        <f>ROUND(I493*H493,2)</f>
        <v>0</v>
      </c>
      <c r="K493" s="207" t="s">
        <v>135</v>
      </c>
      <c r="L493" s="45"/>
      <c r="M493" s="212" t="s">
        <v>19</v>
      </c>
      <c r="N493" s="213" t="s">
        <v>44</v>
      </c>
      <c r="O493" s="85"/>
      <c r="P493" s="214">
        <f>O493*H493</f>
        <v>0</v>
      </c>
      <c r="Q493" s="214">
        <v>0.084250000000000005</v>
      </c>
      <c r="R493" s="214">
        <f>Q493*H493</f>
        <v>2.51065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136</v>
      </c>
      <c r="AT493" s="216" t="s">
        <v>131</v>
      </c>
      <c r="AU493" s="216" t="s">
        <v>83</v>
      </c>
      <c r="AY493" s="18" t="s">
        <v>129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81</v>
      </c>
      <c r="BK493" s="217">
        <f>ROUND(I493*H493,2)</f>
        <v>0</v>
      </c>
      <c r="BL493" s="18" t="s">
        <v>136</v>
      </c>
      <c r="BM493" s="216" t="s">
        <v>901</v>
      </c>
    </row>
    <row r="494" s="2" customFormat="1">
      <c r="A494" s="39"/>
      <c r="B494" s="40"/>
      <c r="C494" s="41"/>
      <c r="D494" s="218" t="s">
        <v>138</v>
      </c>
      <c r="E494" s="41"/>
      <c r="F494" s="219" t="s">
        <v>902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138</v>
      </c>
      <c r="AU494" s="18" t="s">
        <v>83</v>
      </c>
    </row>
    <row r="495" s="2" customFormat="1">
      <c r="A495" s="39"/>
      <c r="B495" s="40"/>
      <c r="C495" s="41"/>
      <c r="D495" s="223" t="s">
        <v>140</v>
      </c>
      <c r="E495" s="41"/>
      <c r="F495" s="224" t="s">
        <v>903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140</v>
      </c>
      <c r="AU495" s="18" t="s">
        <v>83</v>
      </c>
    </row>
    <row r="496" s="14" customFormat="1">
      <c r="A496" s="14"/>
      <c r="B496" s="236"/>
      <c r="C496" s="237"/>
      <c r="D496" s="218" t="s">
        <v>142</v>
      </c>
      <c r="E496" s="238" t="s">
        <v>19</v>
      </c>
      <c r="F496" s="239" t="s">
        <v>904</v>
      </c>
      <c r="G496" s="237"/>
      <c r="H496" s="238" t="s">
        <v>19</v>
      </c>
      <c r="I496" s="240"/>
      <c r="J496" s="237"/>
      <c r="K496" s="237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142</v>
      </c>
      <c r="AU496" s="245" t="s">
        <v>83</v>
      </c>
      <c r="AV496" s="14" t="s">
        <v>81</v>
      </c>
      <c r="AW496" s="14" t="s">
        <v>35</v>
      </c>
      <c r="AX496" s="14" t="s">
        <v>73</v>
      </c>
      <c r="AY496" s="245" t="s">
        <v>129</v>
      </c>
    </row>
    <row r="497" s="13" customFormat="1">
      <c r="A497" s="13"/>
      <c r="B497" s="225"/>
      <c r="C497" s="226"/>
      <c r="D497" s="218" t="s">
        <v>142</v>
      </c>
      <c r="E497" s="227" t="s">
        <v>19</v>
      </c>
      <c r="F497" s="228" t="s">
        <v>905</v>
      </c>
      <c r="G497" s="226"/>
      <c r="H497" s="229">
        <v>29.800000000000001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142</v>
      </c>
      <c r="AU497" s="235" t="s">
        <v>83</v>
      </c>
      <c r="AV497" s="13" t="s">
        <v>83</v>
      </c>
      <c r="AW497" s="13" t="s">
        <v>35</v>
      </c>
      <c r="AX497" s="13" t="s">
        <v>73</v>
      </c>
      <c r="AY497" s="235" t="s">
        <v>129</v>
      </c>
    </row>
    <row r="498" s="15" customFormat="1">
      <c r="A498" s="15"/>
      <c r="B498" s="246"/>
      <c r="C498" s="247"/>
      <c r="D498" s="218" t="s">
        <v>142</v>
      </c>
      <c r="E498" s="248" t="s">
        <v>19</v>
      </c>
      <c r="F498" s="249" t="s">
        <v>145</v>
      </c>
      <c r="G498" s="247"/>
      <c r="H498" s="250">
        <v>29.800000000000001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142</v>
      </c>
      <c r="AU498" s="256" t="s">
        <v>83</v>
      </c>
      <c r="AV498" s="15" t="s">
        <v>136</v>
      </c>
      <c r="AW498" s="15" t="s">
        <v>35</v>
      </c>
      <c r="AX498" s="15" t="s">
        <v>81</v>
      </c>
      <c r="AY498" s="256" t="s">
        <v>129</v>
      </c>
    </row>
    <row r="499" s="2" customFormat="1" ht="24.15" customHeight="1">
      <c r="A499" s="39"/>
      <c r="B499" s="40"/>
      <c r="C499" s="260" t="s">
        <v>906</v>
      </c>
      <c r="D499" s="260" t="s">
        <v>371</v>
      </c>
      <c r="E499" s="261" t="s">
        <v>907</v>
      </c>
      <c r="F499" s="262" t="s">
        <v>908</v>
      </c>
      <c r="G499" s="263" t="s">
        <v>134</v>
      </c>
      <c r="H499" s="264">
        <v>30.693999999999999</v>
      </c>
      <c r="I499" s="265"/>
      <c r="J499" s="266">
        <f>ROUND(I499*H499,2)</f>
        <v>0</v>
      </c>
      <c r="K499" s="262" t="s">
        <v>135</v>
      </c>
      <c r="L499" s="267"/>
      <c r="M499" s="268" t="s">
        <v>19</v>
      </c>
      <c r="N499" s="269" t="s">
        <v>44</v>
      </c>
      <c r="O499" s="85"/>
      <c r="P499" s="214">
        <f>O499*H499</f>
        <v>0</v>
      </c>
      <c r="Q499" s="214">
        <v>0.13</v>
      </c>
      <c r="R499" s="214">
        <f>Q499*H499</f>
        <v>3.9902199999999999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194</v>
      </c>
      <c r="AT499" s="216" t="s">
        <v>371</v>
      </c>
      <c r="AU499" s="216" t="s">
        <v>83</v>
      </c>
      <c r="AY499" s="18" t="s">
        <v>129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81</v>
      </c>
      <c r="BK499" s="217">
        <f>ROUND(I499*H499,2)</f>
        <v>0</v>
      </c>
      <c r="BL499" s="18" t="s">
        <v>136</v>
      </c>
      <c r="BM499" s="216" t="s">
        <v>909</v>
      </c>
    </row>
    <row r="500" s="2" customFormat="1">
      <c r="A500" s="39"/>
      <c r="B500" s="40"/>
      <c r="C500" s="41"/>
      <c r="D500" s="218" t="s">
        <v>138</v>
      </c>
      <c r="E500" s="41"/>
      <c r="F500" s="219" t="s">
        <v>908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138</v>
      </c>
      <c r="AU500" s="18" t="s">
        <v>83</v>
      </c>
    </row>
    <row r="501" s="2" customFormat="1">
      <c r="A501" s="39"/>
      <c r="B501" s="40"/>
      <c r="C501" s="41"/>
      <c r="D501" s="223" t="s">
        <v>140</v>
      </c>
      <c r="E501" s="41"/>
      <c r="F501" s="224" t="s">
        <v>910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140</v>
      </c>
      <c r="AU501" s="18" t="s">
        <v>83</v>
      </c>
    </row>
    <row r="502" s="13" customFormat="1">
      <c r="A502" s="13"/>
      <c r="B502" s="225"/>
      <c r="C502" s="226"/>
      <c r="D502" s="218" t="s">
        <v>142</v>
      </c>
      <c r="E502" s="226"/>
      <c r="F502" s="228" t="s">
        <v>911</v>
      </c>
      <c r="G502" s="226"/>
      <c r="H502" s="229">
        <v>30.693999999999999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142</v>
      </c>
      <c r="AU502" s="235" t="s">
        <v>83</v>
      </c>
      <c r="AV502" s="13" t="s">
        <v>83</v>
      </c>
      <c r="AW502" s="13" t="s">
        <v>4</v>
      </c>
      <c r="AX502" s="13" t="s">
        <v>81</v>
      </c>
      <c r="AY502" s="235" t="s">
        <v>129</v>
      </c>
    </row>
    <row r="503" s="2" customFormat="1" ht="24.15" customHeight="1">
      <c r="A503" s="39"/>
      <c r="B503" s="40"/>
      <c r="C503" s="205" t="s">
        <v>378</v>
      </c>
      <c r="D503" s="205" t="s">
        <v>131</v>
      </c>
      <c r="E503" s="206" t="s">
        <v>912</v>
      </c>
      <c r="F503" s="207" t="s">
        <v>913</v>
      </c>
      <c r="G503" s="208" t="s">
        <v>134</v>
      </c>
      <c r="H503" s="209">
        <v>1246</v>
      </c>
      <c r="I503" s="210"/>
      <c r="J503" s="211">
        <f>ROUND(I503*H503,2)</f>
        <v>0</v>
      </c>
      <c r="K503" s="207" t="s">
        <v>135</v>
      </c>
      <c r="L503" s="45"/>
      <c r="M503" s="212" t="s">
        <v>19</v>
      </c>
      <c r="N503" s="213" t="s">
        <v>44</v>
      </c>
      <c r="O503" s="85"/>
      <c r="P503" s="214">
        <f>O503*H503</f>
        <v>0</v>
      </c>
      <c r="Q503" s="214">
        <v>0.084250000000000005</v>
      </c>
      <c r="R503" s="214">
        <f>Q503*H503</f>
        <v>104.97550000000001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136</v>
      </c>
      <c r="AT503" s="216" t="s">
        <v>131</v>
      </c>
      <c r="AU503" s="216" t="s">
        <v>83</v>
      </c>
      <c r="AY503" s="18" t="s">
        <v>129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81</v>
      </c>
      <c r="BK503" s="217">
        <f>ROUND(I503*H503,2)</f>
        <v>0</v>
      </c>
      <c r="BL503" s="18" t="s">
        <v>136</v>
      </c>
      <c r="BM503" s="216" t="s">
        <v>914</v>
      </c>
    </row>
    <row r="504" s="2" customFormat="1">
      <c r="A504" s="39"/>
      <c r="B504" s="40"/>
      <c r="C504" s="41"/>
      <c r="D504" s="218" t="s">
        <v>138</v>
      </c>
      <c r="E504" s="41"/>
      <c r="F504" s="219" t="s">
        <v>915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138</v>
      </c>
      <c r="AU504" s="18" t="s">
        <v>83</v>
      </c>
    </row>
    <row r="505" s="2" customFormat="1">
      <c r="A505" s="39"/>
      <c r="B505" s="40"/>
      <c r="C505" s="41"/>
      <c r="D505" s="223" t="s">
        <v>140</v>
      </c>
      <c r="E505" s="41"/>
      <c r="F505" s="224" t="s">
        <v>916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140</v>
      </c>
      <c r="AU505" s="18" t="s">
        <v>83</v>
      </c>
    </row>
    <row r="506" s="14" customFormat="1">
      <c r="A506" s="14"/>
      <c r="B506" s="236"/>
      <c r="C506" s="237"/>
      <c r="D506" s="218" t="s">
        <v>142</v>
      </c>
      <c r="E506" s="238" t="s">
        <v>19</v>
      </c>
      <c r="F506" s="239" t="s">
        <v>917</v>
      </c>
      <c r="G506" s="237"/>
      <c r="H506" s="238" t="s">
        <v>19</v>
      </c>
      <c r="I506" s="240"/>
      <c r="J506" s="237"/>
      <c r="K506" s="237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142</v>
      </c>
      <c r="AU506" s="245" t="s">
        <v>83</v>
      </c>
      <c r="AV506" s="14" t="s">
        <v>81</v>
      </c>
      <c r="AW506" s="14" t="s">
        <v>35</v>
      </c>
      <c r="AX506" s="14" t="s">
        <v>73</v>
      </c>
      <c r="AY506" s="245" t="s">
        <v>129</v>
      </c>
    </row>
    <row r="507" s="13" customFormat="1">
      <c r="A507" s="13"/>
      <c r="B507" s="225"/>
      <c r="C507" s="226"/>
      <c r="D507" s="218" t="s">
        <v>142</v>
      </c>
      <c r="E507" s="227" t="s">
        <v>19</v>
      </c>
      <c r="F507" s="228" t="s">
        <v>918</v>
      </c>
      <c r="G507" s="226"/>
      <c r="H507" s="229">
        <v>940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142</v>
      </c>
      <c r="AU507" s="235" t="s">
        <v>83</v>
      </c>
      <c r="AV507" s="13" t="s">
        <v>83</v>
      </c>
      <c r="AW507" s="13" t="s">
        <v>35</v>
      </c>
      <c r="AX507" s="13" t="s">
        <v>73</v>
      </c>
      <c r="AY507" s="235" t="s">
        <v>129</v>
      </c>
    </row>
    <row r="508" s="14" customFormat="1">
      <c r="A508" s="14"/>
      <c r="B508" s="236"/>
      <c r="C508" s="237"/>
      <c r="D508" s="218" t="s">
        <v>142</v>
      </c>
      <c r="E508" s="238" t="s">
        <v>19</v>
      </c>
      <c r="F508" s="239" t="s">
        <v>807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142</v>
      </c>
      <c r="AU508" s="245" t="s">
        <v>83</v>
      </c>
      <c r="AV508" s="14" t="s">
        <v>81</v>
      </c>
      <c r="AW508" s="14" t="s">
        <v>35</v>
      </c>
      <c r="AX508" s="14" t="s">
        <v>73</v>
      </c>
      <c r="AY508" s="245" t="s">
        <v>129</v>
      </c>
    </row>
    <row r="509" s="13" customFormat="1">
      <c r="A509" s="13"/>
      <c r="B509" s="225"/>
      <c r="C509" s="226"/>
      <c r="D509" s="218" t="s">
        <v>142</v>
      </c>
      <c r="E509" s="227" t="s">
        <v>19</v>
      </c>
      <c r="F509" s="228" t="s">
        <v>919</v>
      </c>
      <c r="G509" s="226"/>
      <c r="H509" s="229">
        <v>77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142</v>
      </c>
      <c r="AU509" s="235" t="s">
        <v>83</v>
      </c>
      <c r="AV509" s="13" t="s">
        <v>83</v>
      </c>
      <c r="AW509" s="13" t="s">
        <v>35</v>
      </c>
      <c r="AX509" s="13" t="s">
        <v>73</v>
      </c>
      <c r="AY509" s="235" t="s">
        <v>129</v>
      </c>
    </row>
    <row r="510" s="14" customFormat="1">
      <c r="A510" s="14"/>
      <c r="B510" s="236"/>
      <c r="C510" s="237"/>
      <c r="D510" s="218" t="s">
        <v>142</v>
      </c>
      <c r="E510" s="238" t="s">
        <v>19</v>
      </c>
      <c r="F510" s="239" t="s">
        <v>809</v>
      </c>
      <c r="G510" s="237"/>
      <c r="H510" s="238" t="s">
        <v>19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142</v>
      </c>
      <c r="AU510" s="245" t="s">
        <v>83</v>
      </c>
      <c r="AV510" s="14" t="s">
        <v>81</v>
      </c>
      <c r="AW510" s="14" t="s">
        <v>35</v>
      </c>
      <c r="AX510" s="14" t="s">
        <v>73</v>
      </c>
      <c r="AY510" s="245" t="s">
        <v>129</v>
      </c>
    </row>
    <row r="511" s="13" customFormat="1">
      <c r="A511" s="13"/>
      <c r="B511" s="225"/>
      <c r="C511" s="226"/>
      <c r="D511" s="218" t="s">
        <v>142</v>
      </c>
      <c r="E511" s="227" t="s">
        <v>19</v>
      </c>
      <c r="F511" s="228" t="s">
        <v>920</v>
      </c>
      <c r="G511" s="226"/>
      <c r="H511" s="229">
        <v>229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142</v>
      </c>
      <c r="AU511" s="235" t="s">
        <v>83</v>
      </c>
      <c r="AV511" s="13" t="s">
        <v>83</v>
      </c>
      <c r="AW511" s="13" t="s">
        <v>35</v>
      </c>
      <c r="AX511" s="13" t="s">
        <v>73</v>
      </c>
      <c r="AY511" s="235" t="s">
        <v>129</v>
      </c>
    </row>
    <row r="512" s="15" customFormat="1">
      <c r="A512" s="15"/>
      <c r="B512" s="246"/>
      <c r="C512" s="247"/>
      <c r="D512" s="218" t="s">
        <v>142</v>
      </c>
      <c r="E512" s="248" t="s">
        <v>19</v>
      </c>
      <c r="F512" s="249" t="s">
        <v>145</v>
      </c>
      <c r="G512" s="247"/>
      <c r="H512" s="250">
        <v>1246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6" t="s">
        <v>142</v>
      </c>
      <c r="AU512" s="256" t="s">
        <v>83</v>
      </c>
      <c r="AV512" s="15" t="s">
        <v>136</v>
      </c>
      <c r="AW512" s="15" t="s">
        <v>35</v>
      </c>
      <c r="AX512" s="15" t="s">
        <v>81</v>
      </c>
      <c r="AY512" s="256" t="s">
        <v>129</v>
      </c>
    </row>
    <row r="513" s="2" customFormat="1" ht="16.5" customHeight="1">
      <c r="A513" s="39"/>
      <c r="B513" s="40"/>
      <c r="C513" s="260" t="s">
        <v>921</v>
      </c>
      <c r="D513" s="260" t="s">
        <v>371</v>
      </c>
      <c r="E513" s="261" t="s">
        <v>922</v>
      </c>
      <c r="F513" s="262" t="s">
        <v>923</v>
      </c>
      <c r="G513" s="263" t="s">
        <v>134</v>
      </c>
      <c r="H513" s="264">
        <v>1258.46</v>
      </c>
      <c r="I513" s="265"/>
      <c r="J513" s="266">
        <f>ROUND(I513*H513,2)</f>
        <v>0</v>
      </c>
      <c r="K513" s="262" t="s">
        <v>135</v>
      </c>
      <c r="L513" s="267"/>
      <c r="M513" s="268" t="s">
        <v>19</v>
      </c>
      <c r="N513" s="269" t="s">
        <v>44</v>
      </c>
      <c r="O513" s="85"/>
      <c r="P513" s="214">
        <f>O513*H513</f>
        <v>0</v>
      </c>
      <c r="Q513" s="214">
        <v>0.113</v>
      </c>
      <c r="R513" s="214">
        <f>Q513*H513</f>
        <v>142.20598000000001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194</v>
      </c>
      <c r="AT513" s="216" t="s">
        <v>371</v>
      </c>
      <c r="AU513" s="216" t="s">
        <v>83</v>
      </c>
      <c r="AY513" s="18" t="s">
        <v>129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81</v>
      </c>
      <c r="BK513" s="217">
        <f>ROUND(I513*H513,2)</f>
        <v>0</v>
      </c>
      <c r="BL513" s="18" t="s">
        <v>136</v>
      </c>
      <c r="BM513" s="216" t="s">
        <v>924</v>
      </c>
    </row>
    <row r="514" s="2" customFormat="1">
      <c r="A514" s="39"/>
      <c r="B514" s="40"/>
      <c r="C514" s="41"/>
      <c r="D514" s="218" t="s">
        <v>138</v>
      </c>
      <c r="E514" s="41"/>
      <c r="F514" s="219" t="s">
        <v>923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138</v>
      </c>
      <c r="AU514" s="18" t="s">
        <v>83</v>
      </c>
    </row>
    <row r="515" s="2" customFormat="1">
      <c r="A515" s="39"/>
      <c r="B515" s="40"/>
      <c r="C515" s="41"/>
      <c r="D515" s="223" t="s">
        <v>140</v>
      </c>
      <c r="E515" s="41"/>
      <c r="F515" s="224" t="s">
        <v>925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140</v>
      </c>
      <c r="AU515" s="18" t="s">
        <v>83</v>
      </c>
    </row>
    <row r="516" s="13" customFormat="1">
      <c r="A516" s="13"/>
      <c r="B516" s="225"/>
      <c r="C516" s="226"/>
      <c r="D516" s="218" t="s">
        <v>142</v>
      </c>
      <c r="E516" s="226"/>
      <c r="F516" s="228" t="s">
        <v>926</v>
      </c>
      <c r="G516" s="226"/>
      <c r="H516" s="229">
        <v>1258.46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142</v>
      </c>
      <c r="AU516" s="235" t="s">
        <v>83</v>
      </c>
      <c r="AV516" s="13" t="s">
        <v>83</v>
      </c>
      <c r="AW516" s="13" t="s">
        <v>4</v>
      </c>
      <c r="AX516" s="13" t="s">
        <v>81</v>
      </c>
      <c r="AY516" s="235" t="s">
        <v>129</v>
      </c>
    </row>
    <row r="517" s="2" customFormat="1" ht="37.8" customHeight="1">
      <c r="A517" s="39"/>
      <c r="B517" s="40"/>
      <c r="C517" s="205" t="s">
        <v>927</v>
      </c>
      <c r="D517" s="205" t="s">
        <v>131</v>
      </c>
      <c r="E517" s="206" t="s">
        <v>928</v>
      </c>
      <c r="F517" s="207" t="s">
        <v>929</v>
      </c>
      <c r="G517" s="208" t="s">
        <v>134</v>
      </c>
      <c r="H517" s="209">
        <v>57.100000000000001</v>
      </c>
      <c r="I517" s="210"/>
      <c r="J517" s="211">
        <f>ROUND(I517*H517,2)</f>
        <v>0</v>
      </c>
      <c r="K517" s="207" t="s">
        <v>135</v>
      </c>
      <c r="L517" s="45"/>
      <c r="M517" s="212" t="s">
        <v>19</v>
      </c>
      <c r="N517" s="213" t="s">
        <v>44</v>
      </c>
      <c r="O517" s="85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136</v>
      </c>
      <c r="AT517" s="216" t="s">
        <v>131</v>
      </c>
      <c r="AU517" s="216" t="s">
        <v>83</v>
      </c>
      <c r="AY517" s="18" t="s">
        <v>129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81</v>
      </c>
      <c r="BK517" s="217">
        <f>ROUND(I517*H517,2)</f>
        <v>0</v>
      </c>
      <c r="BL517" s="18" t="s">
        <v>136</v>
      </c>
      <c r="BM517" s="216" t="s">
        <v>930</v>
      </c>
    </row>
    <row r="518" s="2" customFormat="1">
      <c r="A518" s="39"/>
      <c r="B518" s="40"/>
      <c r="C518" s="41"/>
      <c r="D518" s="218" t="s">
        <v>138</v>
      </c>
      <c r="E518" s="41"/>
      <c r="F518" s="219" t="s">
        <v>931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138</v>
      </c>
      <c r="AU518" s="18" t="s">
        <v>83</v>
      </c>
    </row>
    <row r="519" s="2" customFormat="1">
      <c r="A519" s="39"/>
      <c r="B519" s="40"/>
      <c r="C519" s="41"/>
      <c r="D519" s="223" t="s">
        <v>140</v>
      </c>
      <c r="E519" s="41"/>
      <c r="F519" s="224" t="s">
        <v>932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140</v>
      </c>
      <c r="AU519" s="18" t="s">
        <v>83</v>
      </c>
    </row>
    <row r="520" s="14" customFormat="1">
      <c r="A520" s="14"/>
      <c r="B520" s="236"/>
      <c r="C520" s="237"/>
      <c r="D520" s="218" t="s">
        <v>142</v>
      </c>
      <c r="E520" s="238" t="s">
        <v>19</v>
      </c>
      <c r="F520" s="239" t="s">
        <v>933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142</v>
      </c>
      <c r="AU520" s="245" t="s">
        <v>83</v>
      </c>
      <c r="AV520" s="14" t="s">
        <v>81</v>
      </c>
      <c r="AW520" s="14" t="s">
        <v>35</v>
      </c>
      <c r="AX520" s="14" t="s">
        <v>73</v>
      </c>
      <c r="AY520" s="245" t="s">
        <v>129</v>
      </c>
    </row>
    <row r="521" s="13" customFormat="1">
      <c r="A521" s="13"/>
      <c r="B521" s="225"/>
      <c r="C521" s="226"/>
      <c r="D521" s="218" t="s">
        <v>142</v>
      </c>
      <c r="E521" s="227" t="s">
        <v>19</v>
      </c>
      <c r="F521" s="228" t="s">
        <v>905</v>
      </c>
      <c r="G521" s="226"/>
      <c r="H521" s="229">
        <v>29.800000000000001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142</v>
      </c>
      <c r="AU521" s="235" t="s">
        <v>83</v>
      </c>
      <c r="AV521" s="13" t="s">
        <v>83</v>
      </c>
      <c r="AW521" s="13" t="s">
        <v>35</v>
      </c>
      <c r="AX521" s="13" t="s">
        <v>73</v>
      </c>
      <c r="AY521" s="235" t="s">
        <v>129</v>
      </c>
    </row>
    <row r="522" s="13" customFormat="1">
      <c r="A522" s="13"/>
      <c r="B522" s="225"/>
      <c r="C522" s="226"/>
      <c r="D522" s="218" t="s">
        <v>142</v>
      </c>
      <c r="E522" s="227" t="s">
        <v>19</v>
      </c>
      <c r="F522" s="228" t="s">
        <v>934</v>
      </c>
      <c r="G522" s="226"/>
      <c r="H522" s="229">
        <v>27.300000000000001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142</v>
      </c>
      <c r="AU522" s="235" t="s">
        <v>83</v>
      </c>
      <c r="AV522" s="13" t="s">
        <v>83</v>
      </c>
      <c r="AW522" s="13" t="s">
        <v>35</v>
      </c>
      <c r="AX522" s="13" t="s">
        <v>73</v>
      </c>
      <c r="AY522" s="235" t="s">
        <v>129</v>
      </c>
    </row>
    <row r="523" s="15" customFormat="1">
      <c r="A523" s="15"/>
      <c r="B523" s="246"/>
      <c r="C523" s="247"/>
      <c r="D523" s="218" t="s">
        <v>142</v>
      </c>
      <c r="E523" s="248" t="s">
        <v>19</v>
      </c>
      <c r="F523" s="249" t="s">
        <v>145</v>
      </c>
      <c r="G523" s="247"/>
      <c r="H523" s="250">
        <v>57.100000000000001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6" t="s">
        <v>142</v>
      </c>
      <c r="AU523" s="256" t="s">
        <v>83</v>
      </c>
      <c r="AV523" s="15" t="s">
        <v>136</v>
      </c>
      <c r="AW523" s="15" t="s">
        <v>35</v>
      </c>
      <c r="AX523" s="15" t="s">
        <v>81</v>
      </c>
      <c r="AY523" s="256" t="s">
        <v>129</v>
      </c>
    </row>
    <row r="524" s="2" customFormat="1" ht="24.15" customHeight="1">
      <c r="A524" s="39"/>
      <c r="B524" s="40"/>
      <c r="C524" s="205" t="s">
        <v>935</v>
      </c>
      <c r="D524" s="205" t="s">
        <v>131</v>
      </c>
      <c r="E524" s="206" t="s">
        <v>936</v>
      </c>
      <c r="F524" s="207" t="s">
        <v>937</v>
      </c>
      <c r="G524" s="208" t="s">
        <v>134</v>
      </c>
      <c r="H524" s="209">
        <v>27.300000000000001</v>
      </c>
      <c r="I524" s="210"/>
      <c r="J524" s="211">
        <f>ROUND(I524*H524,2)</f>
        <v>0</v>
      </c>
      <c r="K524" s="207" t="s">
        <v>135</v>
      </c>
      <c r="L524" s="45"/>
      <c r="M524" s="212" t="s">
        <v>19</v>
      </c>
      <c r="N524" s="213" t="s">
        <v>44</v>
      </c>
      <c r="O524" s="85"/>
      <c r="P524" s="214">
        <f>O524*H524</f>
        <v>0</v>
      </c>
      <c r="Q524" s="214">
        <v>0.085650000000000004</v>
      </c>
      <c r="R524" s="214">
        <f>Q524*H524</f>
        <v>2.3382450000000001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136</v>
      </c>
      <c r="AT524" s="216" t="s">
        <v>131</v>
      </c>
      <c r="AU524" s="216" t="s">
        <v>83</v>
      </c>
      <c r="AY524" s="18" t="s">
        <v>129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81</v>
      </c>
      <c r="BK524" s="217">
        <f>ROUND(I524*H524,2)</f>
        <v>0</v>
      </c>
      <c r="BL524" s="18" t="s">
        <v>136</v>
      </c>
      <c r="BM524" s="216" t="s">
        <v>938</v>
      </c>
    </row>
    <row r="525" s="2" customFormat="1">
      <c r="A525" s="39"/>
      <c r="B525" s="40"/>
      <c r="C525" s="41"/>
      <c r="D525" s="218" t="s">
        <v>138</v>
      </c>
      <c r="E525" s="41"/>
      <c r="F525" s="219" t="s">
        <v>939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138</v>
      </c>
      <c r="AU525" s="18" t="s">
        <v>83</v>
      </c>
    </row>
    <row r="526" s="2" customFormat="1">
      <c r="A526" s="39"/>
      <c r="B526" s="40"/>
      <c r="C526" s="41"/>
      <c r="D526" s="223" t="s">
        <v>140</v>
      </c>
      <c r="E526" s="41"/>
      <c r="F526" s="224" t="s">
        <v>940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140</v>
      </c>
      <c r="AU526" s="18" t="s">
        <v>83</v>
      </c>
    </row>
    <row r="527" s="13" customFormat="1">
      <c r="A527" s="13"/>
      <c r="B527" s="225"/>
      <c r="C527" s="226"/>
      <c r="D527" s="218" t="s">
        <v>142</v>
      </c>
      <c r="E527" s="227" t="s">
        <v>19</v>
      </c>
      <c r="F527" s="228" t="s">
        <v>941</v>
      </c>
      <c r="G527" s="226"/>
      <c r="H527" s="229">
        <v>27.300000000000001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142</v>
      </c>
      <c r="AU527" s="235" t="s">
        <v>83</v>
      </c>
      <c r="AV527" s="13" t="s">
        <v>83</v>
      </c>
      <c r="AW527" s="13" t="s">
        <v>35</v>
      </c>
      <c r="AX527" s="13" t="s">
        <v>73</v>
      </c>
      <c r="AY527" s="235" t="s">
        <v>129</v>
      </c>
    </row>
    <row r="528" s="15" customFormat="1">
      <c r="A528" s="15"/>
      <c r="B528" s="246"/>
      <c r="C528" s="247"/>
      <c r="D528" s="218" t="s">
        <v>142</v>
      </c>
      <c r="E528" s="248" t="s">
        <v>19</v>
      </c>
      <c r="F528" s="249" t="s">
        <v>145</v>
      </c>
      <c r="G528" s="247"/>
      <c r="H528" s="250">
        <v>27.300000000000001</v>
      </c>
      <c r="I528" s="251"/>
      <c r="J528" s="247"/>
      <c r="K528" s="247"/>
      <c r="L528" s="252"/>
      <c r="M528" s="253"/>
      <c r="N528" s="254"/>
      <c r="O528" s="254"/>
      <c r="P528" s="254"/>
      <c r="Q528" s="254"/>
      <c r="R528" s="254"/>
      <c r="S528" s="254"/>
      <c r="T528" s="25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6" t="s">
        <v>142</v>
      </c>
      <c r="AU528" s="256" t="s">
        <v>83</v>
      </c>
      <c r="AV528" s="15" t="s">
        <v>136</v>
      </c>
      <c r="AW528" s="15" t="s">
        <v>35</v>
      </c>
      <c r="AX528" s="15" t="s">
        <v>81</v>
      </c>
      <c r="AY528" s="256" t="s">
        <v>129</v>
      </c>
    </row>
    <row r="529" s="2" customFormat="1" ht="24.15" customHeight="1">
      <c r="A529" s="39"/>
      <c r="B529" s="40"/>
      <c r="C529" s="260" t="s">
        <v>942</v>
      </c>
      <c r="D529" s="260" t="s">
        <v>371</v>
      </c>
      <c r="E529" s="261" t="s">
        <v>943</v>
      </c>
      <c r="F529" s="262" t="s">
        <v>944</v>
      </c>
      <c r="G529" s="263" t="s">
        <v>134</v>
      </c>
      <c r="H529" s="264">
        <v>28.119</v>
      </c>
      <c r="I529" s="265"/>
      <c r="J529" s="266">
        <f>ROUND(I529*H529,2)</f>
        <v>0</v>
      </c>
      <c r="K529" s="262" t="s">
        <v>135</v>
      </c>
      <c r="L529" s="267"/>
      <c r="M529" s="268" t="s">
        <v>19</v>
      </c>
      <c r="N529" s="269" t="s">
        <v>44</v>
      </c>
      <c r="O529" s="85"/>
      <c r="P529" s="214">
        <f>O529*H529</f>
        <v>0</v>
      </c>
      <c r="Q529" s="214">
        <v>0.17599999999999999</v>
      </c>
      <c r="R529" s="214">
        <f>Q529*H529</f>
        <v>4.948944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194</v>
      </c>
      <c r="AT529" s="216" t="s">
        <v>371</v>
      </c>
      <c r="AU529" s="216" t="s">
        <v>83</v>
      </c>
      <c r="AY529" s="18" t="s">
        <v>129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81</v>
      </c>
      <c r="BK529" s="217">
        <f>ROUND(I529*H529,2)</f>
        <v>0</v>
      </c>
      <c r="BL529" s="18" t="s">
        <v>136</v>
      </c>
      <c r="BM529" s="216" t="s">
        <v>945</v>
      </c>
    </row>
    <row r="530" s="2" customFormat="1">
      <c r="A530" s="39"/>
      <c r="B530" s="40"/>
      <c r="C530" s="41"/>
      <c r="D530" s="218" t="s">
        <v>138</v>
      </c>
      <c r="E530" s="41"/>
      <c r="F530" s="219" t="s">
        <v>944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138</v>
      </c>
      <c r="AU530" s="18" t="s">
        <v>83</v>
      </c>
    </row>
    <row r="531" s="2" customFormat="1">
      <c r="A531" s="39"/>
      <c r="B531" s="40"/>
      <c r="C531" s="41"/>
      <c r="D531" s="223" t="s">
        <v>140</v>
      </c>
      <c r="E531" s="41"/>
      <c r="F531" s="224" t="s">
        <v>946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140</v>
      </c>
      <c r="AU531" s="18" t="s">
        <v>83</v>
      </c>
    </row>
    <row r="532" s="13" customFormat="1">
      <c r="A532" s="13"/>
      <c r="B532" s="225"/>
      <c r="C532" s="226"/>
      <c r="D532" s="218" t="s">
        <v>142</v>
      </c>
      <c r="E532" s="226"/>
      <c r="F532" s="228" t="s">
        <v>947</v>
      </c>
      <c r="G532" s="226"/>
      <c r="H532" s="229">
        <v>28.119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142</v>
      </c>
      <c r="AU532" s="235" t="s">
        <v>83</v>
      </c>
      <c r="AV532" s="13" t="s">
        <v>83</v>
      </c>
      <c r="AW532" s="13" t="s">
        <v>4</v>
      </c>
      <c r="AX532" s="13" t="s">
        <v>81</v>
      </c>
      <c r="AY532" s="235" t="s">
        <v>129</v>
      </c>
    </row>
    <row r="533" s="2" customFormat="1" ht="24.15" customHeight="1">
      <c r="A533" s="39"/>
      <c r="B533" s="40"/>
      <c r="C533" s="205" t="s">
        <v>948</v>
      </c>
      <c r="D533" s="205" t="s">
        <v>131</v>
      </c>
      <c r="E533" s="206" t="s">
        <v>949</v>
      </c>
      <c r="F533" s="207" t="s">
        <v>950</v>
      </c>
      <c r="G533" s="208" t="s">
        <v>134</v>
      </c>
      <c r="H533" s="209">
        <v>270</v>
      </c>
      <c r="I533" s="210"/>
      <c r="J533" s="211">
        <f>ROUND(I533*H533,2)</f>
        <v>0</v>
      </c>
      <c r="K533" s="207" t="s">
        <v>135</v>
      </c>
      <c r="L533" s="45"/>
      <c r="M533" s="212" t="s">
        <v>19</v>
      </c>
      <c r="N533" s="213" t="s">
        <v>44</v>
      </c>
      <c r="O533" s="85"/>
      <c r="P533" s="214">
        <f>O533*H533</f>
        <v>0</v>
      </c>
      <c r="Q533" s="214">
        <v>0.085650000000000004</v>
      </c>
      <c r="R533" s="214">
        <f>Q533*H533</f>
        <v>23.125500000000002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136</v>
      </c>
      <c r="AT533" s="216" t="s">
        <v>131</v>
      </c>
      <c r="AU533" s="216" t="s">
        <v>83</v>
      </c>
      <c r="AY533" s="18" t="s">
        <v>129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81</v>
      </c>
      <c r="BK533" s="217">
        <f>ROUND(I533*H533,2)</f>
        <v>0</v>
      </c>
      <c r="BL533" s="18" t="s">
        <v>136</v>
      </c>
      <c r="BM533" s="216" t="s">
        <v>951</v>
      </c>
    </row>
    <row r="534" s="2" customFormat="1">
      <c r="A534" s="39"/>
      <c r="B534" s="40"/>
      <c r="C534" s="41"/>
      <c r="D534" s="218" t="s">
        <v>138</v>
      </c>
      <c r="E534" s="41"/>
      <c r="F534" s="219" t="s">
        <v>952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138</v>
      </c>
      <c r="AU534" s="18" t="s">
        <v>83</v>
      </c>
    </row>
    <row r="535" s="2" customFormat="1">
      <c r="A535" s="39"/>
      <c r="B535" s="40"/>
      <c r="C535" s="41"/>
      <c r="D535" s="223" t="s">
        <v>140</v>
      </c>
      <c r="E535" s="41"/>
      <c r="F535" s="224" t="s">
        <v>953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140</v>
      </c>
      <c r="AU535" s="18" t="s">
        <v>83</v>
      </c>
    </row>
    <row r="536" s="13" customFormat="1">
      <c r="A536" s="13"/>
      <c r="B536" s="225"/>
      <c r="C536" s="226"/>
      <c r="D536" s="218" t="s">
        <v>142</v>
      </c>
      <c r="E536" s="227" t="s">
        <v>19</v>
      </c>
      <c r="F536" s="228" t="s">
        <v>954</v>
      </c>
      <c r="G536" s="226"/>
      <c r="H536" s="229">
        <v>270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142</v>
      </c>
      <c r="AU536" s="235" t="s">
        <v>83</v>
      </c>
      <c r="AV536" s="13" t="s">
        <v>83</v>
      </c>
      <c r="AW536" s="13" t="s">
        <v>35</v>
      </c>
      <c r="AX536" s="13" t="s">
        <v>73</v>
      </c>
      <c r="AY536" s="235" t="s">
        <v>129</v>
      </c>
    </row>
    <row r="537" s="15" customFormat="1">
      <c r="A537" s="15"/>
      <c r="B537" s="246"/>
      <c r="C537" s="247"/>
      <c r="D537" s="218" t="s">
        <v>142</v>
      </c>
      <c r="E537" s="248" t="s">
        <v>19</v>
      </c>
      <c r="F537" s="249" t="s">
        <v>145</v>
      </c>
      <c r="G537" s="247"/>
      <c r="H537" s="250">
        <v>270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6" t="s">
        <v>142</v>
      </c>
      <c r="AU537" s="256" t="s">
        <v>83</v>
      </c>
      <c r="AV537" s="15" t="s">
        <v>136</v>
      </c>
      <c r="AW537" s="15" t="s">
        <v>35</v>
      </c>
      <c r="AX537" s="15" t="s">
        <v>81</v>
      </c>
      <c r="AY537" s="256" t="s">
        <v>129</v>
      </c>
    </row>
    <row r="538" s="2" customFormat="1" ht="16.5" customHeight="1">
      <c r="A538" s="39"/>
      <c r="B538" s="40"/>
      <c r="C538" s="260" t="s">
        <v>955</v>
      </c>
      <c r="D538" s="260" t="s">
        <v>371</v>
      </c>
      <c r="E538" s="261" t="s">
        <v>956</v>
      </c>
      <c r="F538" s="262" t="s">
        <v>957</v>
      </c>
      <c r="G538" s="263" t="s">
        <v>134</v>
      </c>
      <c r="H538" s="264">
        <v>275.39999999999998</v>
      </c>
      <c r="I538" s="265"/>
      <c r="J538" s="266">
        <f>ROUND(I538*H538,2)</f>
        <v>0</v>
      </c>
      <c r="K538" s="262" t="s">
        <v>135</v>
      </c>
      <c r="L538" s="267"/>
      <c r="M538" s="268" t="s">
        <v>19</v>
      </c>
      <c r="N538" s="269" t="s">
        <v>44</v>
      </c>
      <c r="O538" s="85"/>
      <c r="P538" s="214">
        <f>O538*H538</f>
        <v>0</v>
      </c>
      <c r="Q538" s="214">
        <v>0.17599999999999999</v>
      </c>
      <c r="R538" s="214">
        <f>Q538*H538</f>
        <v>48.470399999999991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194</v>
      </c>
      <c r="AT538" s="216" t="s">
        <v>371</v>
      </c>
      <c r="AU538" s="216" t="s">
        <v>83</v>
      </c>
      <c r="AY538" s="18" t="s">
        <v>129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81</v>
      </c>
      <c r="BK538" s="217">
        <f>ROUND(I538*H538,2)</f>
        <v>0</v>
      </c>
      <c r="BL538" s="18" t="s">
        <v>136</v>
      </c>
      <c r="BM538" s="216" t="s">
        <v>958</v>
      </c>
    </row>
    <row r="539" s="2" customFormat="1">
      <c r="A539" s="39"/>
      <c r="B539" s="40"/>
      <c r="C539" s="41"/>
      <c r="D539" s="218" t="s">
        <v>138</v>
      </c>
      <c r="E539" s="41"/>
      <c r="F539" s="219" t="s">
        <v>957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138</v>
      </c>
      <c r="AU539" s="18" t="s">
        <v>83</v>
      </c>
    </row>
    <row r="540" s="2" customFormat="1">
      <c r="A540" s="39"/>
      <c r="B540" s="40"/>
      <c r="C540" s="41"/>
      <c r="D540" s="223" t="s">
        <v>140</v>
      </c>
      <c r="E540" s="41"/>
      <c r="F540" s="224" t="s">
        <v>959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140</v>
      </c>
      <c r="AU540" s="18" t="s">
        <v>83</v>
      </c>
    </row>
    <row r="541" s="13" customFormat="1">
      <c r="A541" s="13"/>
      <c r="B541" s="225"/>
      <c r="C541" s="226"/>
      <c r="D541" s="218" t="s">
        <v>142</v>
      </c>
      <c r="E541" s="226"/>
      <c r="F541" s="228" t="s">
        <v>960</v>
      </c>
      <c r="G541" s="226"/>
      <c r="H541" s="229">
        <v>275.39999999999998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142</v>
      </c>
      <c r="AU541" s="235" t="s">
        <v>83</v>
      </c>
      <c r="AV541" s="13" t="s">
        <v>83</v>
      </c>
      <c r="AW541" s="13" t="s">
        <v>4</v>
      </c>
      <c r="AX541" s="13" t="s">
        <v>81</v>
      </c>
      <c r="AY541" s="235" t="s">
        <v>129</v>
      </c>
    </row>
    <row r="542" s="2" customFormat="1" ht="24.15" customHeight="1">
      <c r="A542" s="39"/>
      <c r="B542" s="40"/>
      <c r="C542" s="205" t="s">
        <v>961</v>
      </c>
      <c r="D542" s="205" t="s">
        <v>131</v>
      </c>
      <c r="E542" s="206" t="s">
        <v>962</v>
      </c>
      <c r="F542" s="207" t="s">
        <v>950</v>
      </c>
      <c r="G542" s="208" t="s">
        <v>134</v>
      </c>
      <c r="H542" s="209">
        <v>160</v>
      </c>
      <c r="I542" s="210"/>
      <c r="J542" s="211">
        <f>ROUND(I542*H542,2)</f>
        <v>0</v>
      </c>
      <c r="K542" s="207" t="s">
        <v>135</v>
      </c>
      <c r="L542" s="45"/>
      <c r="M542" s="212" t="s">
        <v>19</v>
      </c>
      <c r="N542" s="213" t="s">
        <v>44</v>
      </c>
      <c r="O542" s="85"/>
      <c r="P542" s="214">
        <f>O542*H542</f>
        <v>0</v>
      </c>
      <c r="Q542" s="214">
        <v>0.085650000000000004</v>
      </c>
      <c r="R542" s="214">
        <f>Q542*H542</f>
        <v>13.704000000000001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136</v>
      </c>
      <c r="AT542" s="216" t="s">
        <v>131</v>
      </c>
      <c r="AU542" s="216" t="s">
        <v>83</v>
      </c>
      <c r="AY542" s="18" t="s">
        <v>129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81</v>
      </c>
      <c r="BK542" s="217">
        <f>ROUND(I542*H542,2)</f>
        <v>0</v>
      </c>
      <c r="BL542" s="18" t="s">
        <v>136</v>
      </c>
      <c r="BM542" s="216" t="s">
        <v>963</v>
      </c>
    </row>
    <row r="543" s="2" customFormat="1">
      <c r="A543" s="39"/>
      <c r="B543" s="40"/>
      <c r="C543" s="41"/>
      <c r="D543" s="218" t="s">
        <v>138</v>
      </c>
      <c r="E543" s="41"/>
      <c r="F543" s="219" t="s">
        <v>952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138</v>
      </c>
      <c r="AU543" s="18" t="s">
        <v>83</v>
      </c>
    </row>
    <row r="544" s="2" customFormat="1">
      <c r="A544" s="39"/>
      <c r="B544" s="40"/>
      <c r="C544" s="41"/>
      <c r="D544" s="223" t="s">
        <v>140</v>
      </c>
      <c r="E544" s="41"/>
      <c r="F544" s="224" t="s">
        <v>964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140</v>
      </c>
      <c r="AU544" s="18" t="s">
        <v>83</v>
      </c>
    </row>
    <row r="545" s="13" customFormat="1">
      <c r="A545" s="13"/>
      <c r="B545" s="225"/>
      <c r="C545" s="226"/>
      <c r="D545" s="218" t="s">
        <v>142</v>
      </c>
      <c r="E545" s="227" t="s">
        <v>19</v>
      </c>
      <c r="F545" s="228" t="s">
        <v>965</v>
      </c>
      <c r="G545" s="226"/>
      <c r="H545" s="229">
        <v>160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142</v>
      </c>
      <c r="AU545" s="235" t="s">
        <v>83</v>
      </c>
      <c r="AV545" s="13" t="s">
        <v>83</v>
      </c>
      <c r="AW545" s="13" t="s">
        <v>35</v>
      </c>
      <c r="AX545" s="13" t="s">
        <v>73</v>
      </c>
      <c r="AY545" s="235" t="s">
        <v>129</v>
      </c>
    </row>
    <row r="546" s="15" customFormat="1">
      <c r="A546" s="15"/>
      <c r="B546" s="246"/>
      <c r="C546" s="247"/>
      <c r="D546" s="218" t="s">
        <v>142</v>
      </c>
      <c r="E546" s="248" t="s">
        <v>19</v>
      </c>
      <c r="F546" s="249" t="s">
        <v>145</v>
      </c>
      <c r="G546" s="247"/>
      <c r="H546" s="250">
        <v>160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6" t="s">
        <v>142</v>
      </c>
      <c r="AU546" s="256" t="s">
        <v>83</v>
      </c>
      <c r="AV546" s="15" t="s">
        <v>136</v>
      </c>
      <c r="AW546" s="15" t="s">
        <v>35</v>
      </c>
      <c r="AX546" s="15" t="s">
        <v>81</v>
      </c>
      <c r="AY546" s="256" t="s">
        <v>129</v>
      </c>
    </row>
    <row r="547" s="2" customFormat="1" ht="16.5" customHeight="1">
      <c r="A547" s="39"/>
      <c r="B547" s="40"/>
      <c r="C547" s="260" t="s">
        <v>966</v>
      </c>
      <c r="D547" s="260" t="s">
        <v>371</v>
      </c>
      <c r="E547" s="261" t="s">
        <v>967</v>
      </c>
      <c r="F547" s="262" t="s">
        <v>968</v>
      </c>
      <c r="G547" s="263" t="s">
        <v>134</v>
      </c>
      <c r="H547" s="264">
        <v>163.19999999999999</v>
      </c>
      <c r="I547" s="265"/>
      <c r="J547" s="266">
        <f>ROUND(I547*H547,2)</f>
        <v>0</v>
      </c>
      <c r="K547" s="262" t="s">
        <v>135</v>
      </c>
      <c r="L547" s="267"/>
      <c r="M547" s="268" t="s">
        <v>19</v>
      </c>
      <c r="N547" s="269" t="s">
        <v>44</v>
      </c>
      <c r="O547" s="85"/>
      <c r="P547" s="214">
        <f>O547*H547</f>
        <v>0</v>
      </c>
      <c r="Q547" s="214">
        <v>0.17599999999999999</v>
      </c>
      <c r="R547" s="214">
        <f>Q547*H547</f>
        <v>28.723199999999995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194</v>
      </c>
      <c r="AT547" s="216" t="s">
        <v>371</v>
      </c>
      <c r="AU547" s="216" t="s">
        <v>83</v>
      </c>
      <c r="AY547" s="18" t="s">
        <v>129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81</v>
      </c>
      <c r="BK547" s="217">
        <f>ROUND(I547*H547,2)</f>
        <v>0</v>
      </c>
      <c r="BL547" s="18" t="s">
        <v>136</v>
      </c>
      <c r="BM547" s="216" t="s">
        <v>969</v>
      </c>
    </row>
    <row r="548" s="2" customFormat="1">
      <c r="A548" s="39"/>
      <c r="B548" s="40"/>
      <c r="C548" s="41"/>
      <c r="D548" s="218" t="s">
        <v>138</v>
      </c>
      <c r="E548" s="41"/>
      <c r="F548" s="219" t="s">
        <v>968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138</v>
      </c>
      <c r="AU548" s="18" t="s">
        <v>83</v>
      </c>
    </row>
    <row r="549" s="2" customFormat="1">
      <c r="A549" s="39"/>
      <c r="B549" s="40"/>
      <c r="C549" s="41"/>
      <c r="D549" s="223" t="s">
        <v>140</v>
      </c>
      <c r="E549" s="41"/>
      <c r="F549" s="224" t="s">
        <v>970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140</v>
      </c>
      <c r="AU549" s="18" t="s">
        <v>83</v>
      </c>
    </row>
    <row r="550" s="13" customFormat="1">
      <c r="A550" s="13"/>
      <c r="B550" s="225"/>
      <c r="C550" s="226"/>
      <c r="D550" s="218" t="s">
        <v>142</v>
      </c>
      <c r="E550" s="226"/>
      <c r="F550" s="228" t="s">
        <v>971</v>
      </c>
      <c r="G550" s="226"/>
      <c r="H550" s="229">
        <v>163.19999999999999</v>
      </c>
      <c r="I550" s="230"/>
      <c r="J550" s="226"/>
      <c r="K550" s="226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142</v>
      </c>
      <c r="AU550" s="235" t="s">
        <v>83</v>
      </c>
      <c r="AV550" s="13" t="s">
        <v>83</v>
      </c>
      <c r="AW550" s="13" t="s">
        <v>4</v>
      </c>
      <c r="AX550" s="13" t="s">
        <v>81</v>
      </c>
      <c r="AY550" s="235" t="s">
        <v>129</v>
      </c>
    </row>
    <row r="551" s="2" customFormat="1" ht="24.15" customHeight="1">
      <c r="A551" s="39"/>
      <c r="B551" s="40"/>
      <c r="C551" s="205" t="s">
        <v>972</v>
      </c>
      <c r="D551" s="205" t="s">
        <v>131</v>
      </c>
      <c r="E551" s="206" t="s">
        <v>973</v>
      </c>
      <c r="F551" s="207" t="s">
        <v>974</v>
      </c>
      <c r="G551" s="208" t="s">
        <v>134</v>
      </c>
      <c r="H551" s="209">
        <v>13</v>
      </c>
      <c r="I551" s="210"/>
      <c r="J551" s="211">
        <f>ROUND(I551*H551,2)</f>
        <v>0</v>
      </c>
      <c r="K551" s="207" t="s">
        <v>135</v>
      </c>
      <c r="L551" s="45"/>
      <c r="M551" s="212" t="s">
        <v>19</v>
      </c>
      <c r="N551" s="213" t="s">
        <v>44</v>
      </c>
      <c r="O551" s="85"/>
      <c r="P551" s="214">
        <f>O551*H551</f>
        <v>0</v>
      </c>
      <c r="Q551" s="214">
        <v>0.10503</v>
      </c>
      <c r="R551" s="214">
        <f>Q551*H551</f>
        <v>1.3653899999999999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136</v>
      </c>
      <c r="AT551" s="216" t="s">
        <v>131</v>
      </c>
      <c r="AU551" s="216" t="s">
        <v>83</v>
      </c>
      <c r="AY551" s="18" t="s">
        <v>129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81</v>
      </c>
      <c r="BK551" s="217">
        <f>ROUND(I551*H551,2)</f>
        <v>0</v>
      </c>
      <c r="BL551" s="18" t="s">
        <v>136</v>
      </c>
      <c r="BM551" s="216" t="s">
        <v>975</v>
      </c>
    </row>
    <row r="552" s="2" customFormat="1">
      <c r="A552" s="39"/>
      <c r="B552" s="40"/>
      <c r="C552" s="41"/>
      <c r="D552" s="218" t="s">
        <v>138</v>
      </c>
      <c r="E552" s="41"/>
      <c r="F552" s="219" t="s">
        <v>976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138</v>
      </c>
      <c r="AU552" s="18" t="s">
        <v>83</v>
      </c>
    </row>
    <row r="553" s="2" customFormat="1">
      <c r="A553" s="39"/>
      <c r="B553" s="40"/>
      <c r="C553" s="41"/>
      <c r="D553" s="223" t="s">
        <v>140</v>
      </c>
      <c r="E553" s="41"/>
      <c r="F553" s="224" t="s">
        <v>977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140</v>
      </c>
      <c r="AU553" s="18" t="s">
        <v>83</v>
      </c>
    </row>
    <row r="554" s="14" customFormat="1">
      <c r="A554" s="14"/>
      <c r="B554" s="236"/>
      <c r="C554" s="237"/>
      <c r="D554" s="218" t="s">
        <v>142</v>
      </c>
      <c r="E554" s="238" t="s">
        <v>19</v>
      </c>
      <c r="F554" s="239" t="s">
        <v>825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142</v>
      </c>
      <c r="AU554" s="245" t="s">
        <v>83</v>
      </c>
      <c r="AV554" s="14" t="s">
        <v>81</v>
      </c>
      <c r="AW554" s="14" t="s">
        <v>35</v>
      </c>
      <c r="AX554" s="14" t="s">
        <v>73</v>
      </c>
      <c r="AY554" s="245" t="s">
        <v>129</v>
      </c>
    </row>
    <row r="555" s="13" customFormat="1">
      <c r="A555" s="13"/>
      <c r="B555" s="225"/>
      <c r="C555" s="226"/>
      <c r="D555" s="218" t="s">
        <v>142</v>
      </c>
      <c r="E555" s="227" t="s">
        <v>19</v>
      </c>
      <c r="F555" s="228" t="s">
        <v>852</v>
      </c>
      <c r="G555" s="226"/>
      <c r="H555" s="229">
        <v>13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142</v>
      </c>
      <c r="AU555" s="235" t="s">
        <v>83</v>
      </c>
      <c r="AV555" s="13" t="s">
        <v>83</v>
      </c>
      <c r="AW555" s="13" t="s">
        <v>35</v>
      </c>
      <c r="AX555" s="13" t="s">
        <v>73</v>
      </c>
      <c r="AY555" s="235" t="s">
        <v>129</v>
      </c>
    </row>
    <row r="556" s="15" customFormat="1">
      <c r="A556" s="15"/>
      <c r="B556" s="246"/>
      <c r="C556" s="247"/>
      <c r="D556" s="218" t="s">
        <v>142</v>
      </c>
      <c r="E556" s="248" t="s">
        <v>19</v>
      </c>
      <c r="F556" s="249" t="s">
        <v>145</v>
      </c>
      <c r="G556" s="247"/>
      <c r="H556" s="250">
        <v>13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6" t="s">
        <v>142</v>
      </c>
      <c r="AU556" s="256" t="s">
        <v>83</v>
      </c>
      <c r="AV556" s="15" t="s">
        <v>136</v>
      </c>
      <c r="AW556" s="15" t="s">
        <v>35</v>
      </c>
      <c r="AX556" s="15" t="s">
        <v>81</v>
      </c>
      <c r="AY556" s="256" t="s">
        <v>129</v>
      </c>
    </row>
    <row r="557" s="2" customFormat="1" ht="24.15" customHeight="1">
      <c r="A557" s="39"/>
      <c r="B557" s="40"/>
      <c r="C557" s="260" t="s">
        <v>443</v>
      </c>
      <c r="D557" s="260" t="s">
        <v>371</v>
      </c>
      <c r="E557" s="261" t="s">
        <v>978</v>
      </c>
      <c r="F557" s="262" t="s">
        <v>979</v>
      </c>
      <c r="G557" s="263" t="s">
        <v>134</v>
      </c>
      <c r="H557" s="264">
        <v>13.26</v>
      </c>
      <c r="I557" s="265"/>
      <c r="J557" s="266">
        <f>ROUND(I557*H557,2)</f>
        <v>0</v>
      </c>
      <c r="K557" s="262" t="s">
        <v>135</v>
      </c>
      <c r="L557" s="267"/>
      <c r="M557" s="268" t="s">
        <v>19</v>
      </c>
      <c r="N557" s="269" t="s">
        <v>44</v>
      </c>
      <c r="O557" s="85"/>
      <c r="P557" s="214">
        <f>O557*H557</f>
        <v>0</v>
      </c>
      <c r="Q557" s="214">
        <v>0.17599999999999999</v>
      </c>
      <c r="R557" s="214">
        <f>Q557*H557</f>
        <v>2.3337599999999998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194</v>
      </c>
      <c r="AT557" s="216" t="s">
        <v>371</v>
      </c>
      <c r="AU557" s="216" t="s">
        <v>83</v>
      </c>
      <c r="AY557" s="18" t="s">
        <v>129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81</v>
      </c>
      <c r="BK557" s="217">
        <f>ROUND(I557*H557,2)</f>
        <v>0</v>
      </c>
      <c r="BL557" s="18" t="s">
        <v>136</v>
      </c>
      <c r="BM557" s="216" t="s">
        <v>980</v>
      </c>
    </row>
    <row r="558" s="2" customFormat="1">
      <c r="A558" s="39"/>
      <c r="B558" s="40"/>
      <c r="C558" s="41"/>
      <c r="D558" s="218" t="s">
        <v>138</v>
      </c>
      <c r="E558" s="41"/>
      <c r="F558" s="219" t="s">
        <v>979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138</v>
      </c>
      <c r="AU558" s="18" t="s">
        <v>83</v>
      </c>
    </row>
    <row r="559" s="2" customFormat="1">
      <c r="A559" s="39"/>
      <c r="B559" s="40"/>
      <c r="C559" s="41"/>
      <c r="D559" s="223" t="s">
        <v>140</v>
      </c>
      <c r="E559" s="41"/>
      <c r="F559" s="224" t="s">
        <v>981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140</v>
      </c>
      <c r="AU559" s="18" t="s">
        <v>83</v>
      </c>
    </row>
    <row r="560" s="13" customFormat="1">
      <c r="A560" s="13"/>
      <c r="B560" s="225"/>
      <c r="C560" s="226"/>
      <c r="D560" s="218" t="s">
        <v>142</v>
      </c>
      <c r="E560" s="226"/>
      <c r="F560" s="228" t="s">
        <v>982</v>
      </c>
      <c r="G560" s="226"/>
      <c r="H560" s="229">
        <v>13.26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142</v>
      </c>
      <c r="AU560" s="235" t="s">
        <v>83</v>
      </c>
      <c r="AV560" s="13" t="s">
        <v>83</v>
      </c>
      <c r="AW560" s="13" t="s">
        <v>4</v>
      </c>
      <c r="AX560" s="13" t="s">
        <v>81</v>
      </c>
      <c r="AY560" s="235" t="s">
        <v>129</v>
      </c>
    </row>
    <row r="561" s="2" customFormat="1" ht="24.15" customHeight="1">
      <c r="A561" s="39"/>
      <c r="B561" s="40"/>
      <c r="C561" s="205" t="s">
        <v>983</v>
      </c>
      <c r="D561" s="205" t="s">
        <v>131</v>
      </c>
      <c r="E561" s="206" t="s">
        <v>984</v>
      </c>
      <c r="F561" s="207" t="s">
        <v>985</v>
      </c>
      <c r="G561" s="208" t="s">
        <v>134</v>
      </c>
      <c r="H561" s="209">
        <v>592</v>
      </c>
      <c r="I561" s="210"/>
      <c r="J561" s="211">
        <f>ROUND(I561*H561,2)</f>
        <v>0</v>
      </c>
      <c r="K561" s="207" t="s">
        <v>135</v>
      </c>
      <c r="L561" s="45"/>
      <c r="M561" s="212" t="s">
        <v>19</v>
      </c>
      <c r="N561" s="213" t="s">
        <v>44</v>
      </c>
      <c r="O561" s="85"/>
      <c r="P561" s="214">
        <f>O561*H561</f>
        <v>0</v>
      </c>
      <c r="Q561" s="214">
        <v>0.10503</v>
      </c>
      <c r="R561" s="214">
        <f>Q561*H561</f>
        <v>62.177759999999999</v>
      </c>
      <c r="S561" s="214">
        <v>0</v>
      </c>
      <c r="T561" s="21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6" t="s">
        <v>136</v>
      </c>
      <c r="AT561" s="216" t="s">
        <v>131</v>
      </c>
      <c r="AU561" s="216" t="s">
        <v>83</v>
      </c>
      <c r="AY561" s="18" t="s">
        <v>129</v>
      </c>
      <c r="BE561" s="217">
        <f>IF(N561="základní",J561,0)</f>
        <v>0</v>
      </c>
      <c r="BF561" s="217">
        <f>IF(N561="snížená",J561,0)</f>
        <v>0</v>
      </c>
      <c r="BG561" s="217">
        <f>IF(N561="zákl. přenesená",J561,0)</f>
        <v>0</v>
      </c>
      <c r="BH561" s="217">
        <f>IF(N561="sníž. přenesená",J561,0)</f>
        <v>0</v>
      </c>
      <c r="BI561" s="217">
        <f>IF(N561="nulová",J561,0)</f>
        <v>0</v>
      </c>
      <c r="BJ561" s="18" t="s">
        <v>81</v>
      </c>
      <c r="BK561" s="217">
        <f>ROUND(I561*H561,2)</f>
        <v>0</v>
      </c>
      <c r="BL561" s="18" t="s">
        <v>136</v>
      </c>
      <c r="BM561" s="216" t="s">
        <v>986</v>
      </c>
    </row>
    <row r="562" s="2" customFormat="1">
      <c r="A562" s="39"/>
      <c r="B562" s="40"/>
      <c r="C562" s="41"/>
      <c r="D562" s="218" t="s">
        <v>138</v>
      </c>
      <c r="E562" s="41"/>
      <c r="F562" s="219" t="s">
        <v>987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138</v>
      </c>
      <c r="AU562" s="18" t="s">
        <v>83</v>
      </c>
    </row>
    <row r="563" s="2" customFormat="1">
      <c r="A563" s="39"/>
      <c r="B563" s="40"/>
      <c r="C563" s="41"/>
      <c r="D563" s="223" t="s">
        <v>140</v>
      </c>
      <c r="E563" s="41"/>
      <c r="F563" s="224" t="s">
        <v>988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140</v>
      </c>
      <c r="AU563" s="18" t="s">
        <v>83</v>
      </c>
    </row>
    <row r="564" s="14" customFormat="1">
      <c r="A564" s="14"/>
      <c r="B564" s="236"/>
      <c r="C564" s="237"/>
      <c r="D564" s="218" t="s">
        <v>142</v>
      </c>
      <c r="E564" s="238" t="s">
        <v>19</v>
      </c>
      <c r="F564" s="239" t="s">
        <v>827</v>
      </c>
      <c r="G564" s="237"/>
      <c r="H564" s="238" t="s">
        <v>19</v>
      </c>
      <c r="I564" s="240"/>
      <c r="J564" s="237"/>
      <c r="K564" s="237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142</v>
      </c>
      <c r="AU564" s="245" t="s">
        <v>83</v>
      </c>
      <c r="AV564" s="14" t="s">
        <v>81</v>
      </c>
      <c r="AW564" s="14" t="s">
        <v>35</v>
      </c>
      <c r="AX564" s="14" t="s">
        <v>73</v>
      </c>
      <c r="AY564" s="245" t="s">
        <v>129</v>
      </c>
    </row>
    <row r="565" s="13" customFormat="1">
      <c r="A565" s="13"/>
      <c r="B565" s="225"/>
      <c r="C565" s="226"/>
      <c r="D565" s="218" t="s">
        <v>142</v>
      </c>
      <c r="E565" s="227" t="s">
        <v>19</v>
      </c>
      <c r="F565" s="228" t="s">
        <v>179</v>
      </c>
      <c r="G565" s="226"/>
      <c r="H565" s="229">
        <v>6</v>
      </c>
      <c r="I565" s="230"/>
      <c r="J565" s="226"/>
      <c r="K565" s="226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142</v>
      </c>
      <c r="AU565" s="235" t="s">
        <v>83</v>
      </c>
      <c r="AV565" s="13" t="s">
        <v>83</v>
      </c>
      <c r="AW565" s="13" t="s">
        <v>35</v>
      </c>
      <c r="AX565" s="13" t="s">
        <v>73</v>
      </c>
      <c r="AY565" s="235" t="s">
        <v>129</v>
      </c>
    </row>
    <row r="566" s="14" customFormat="1">
      <c r="A566" s="14"/>
      <c r="B566" s="236"/>
      <c r="C566" s="237"/>
      <c r="D566" s="218" t="s">
        <v>142</v>
      </c>
      <c r="E566" s="238" t="s">
        <v>19</v>
      </c>
      <c r="F566" s="239" t="s">
        <v>807</v>
      </c>
      <c r="G566" s="237"/>
      <c r="H566" s="238" t="s">
        <v>19</v>
      </c>
      <c r="I566" s="240"/>
      <c r="J566" s="237"/>
      <c r="K566" s="237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142</v>
      </c>
      <c r="AU566" s="245" t="s">
        <v>83</v>
      </c>
      <c r="AV566" s="14" t="s">
        <v>81</v>
      </c>
      <c r="AW566" s="14" t="s">
        <v>35</v>
      </c>
      <c r="AX566" s="14" t="s">
        <v>73</v>
      </c>
      <c r="AY566" s="245" t="s">
        <v>129</v>
      </c>
    </row>
    <row r="567" s="13" customFormat="1">
      <c r="A567" s="13"/>
      <c r="B567" s="225"/>
      <c r="C567" s="226"/>
      <c r="D567" s="218" t="s">
        <v>142</v>
      </c>
      <c r="E567" s="227" t="s">
        <v>19</v>
      </c>
      <c r="F567" s="228" t="s">
        <v>853</v>
      </c>
      <c r="G567" s="226"/>
      <c r="H567" s="229">
        <v>586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142</v>
      </c>
      <c r="AU567" s="235" t="s">
        <v>83</v>
      </c>
      <c r="AV567" s="13" t="s">
        <v>83</v>
      </c>
      <c r="AW567" s="13" t="s">
        <v>35</v>
      </c>
      <c r="AX567" s="13" t="s">
        <v>73</v>
      </c>
      <c r="AY567" s="235" t="s">
        <v>129</v>
      </c>
    </row>
    <row r="568" s="15" customFormat="1">
      <c r="A568" s="15"/>
      <c r="B568" s="246"/>
      <c r="C568" s="247"/>
      <c r="D568" s="218" t="s">
        <v>142</v>
      </c>
      <c r="E568" s="248" t="s">
        <v>19</v>
      </c>
      <c r="F568" s="249" t="s">
        <v>145</v>
      </c>
      <c r="G568" s="247"/>
      <c r="H568" s="250">
        <v>592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6" t="s">
        <v>142</v>
      </c>
      <c r="AU568" s="256" t="s">
        <v>83</v>
      </c>
      <c r="AV568" s="15" t="s">
        <v>136</v>
      </c>
      <c r="AW568" s="15" t="s">
        <v>35</v>
      </c>
      <c r="AX568" s="15" t="s">
        <v>81</v>
      </c>
      <c r="AY568" s="256" t="s">
        <v>129</v>
      </c>
    </row>
    <row r="569" s="2" customFormat="1" ht="16.5" customHeight="1">
      <c r="A569" s="39"/>
      <c r="B569" s="40"/>
      <c r="C569" s="260" t="s">
        <v>989</v>
      </c>
      <c r="D569" s="260" t="s">
        <v>371</v>
      </c>
      <c r="E569" s="261" t="s">
        <v>990</v>
      </c>
      <c r="F569" s="262" t="s">
        <v>991</v>
      </c>
      <c r="G569" s="263" t="s">
        <v>134</v>
      </c>
      <c r="H569" s="264">
        <v>597.91999999999996</v>
      </c>
      <c r="I569" s="265"/>
      <c r="J569" s="266">
        <f>ROUND(I569*H569,2)</f>
        <v>0</v>
      </c>
      <c r="K569" s="262" t="s">
        <v>135</v>
      </c>
      <c r="L569" s="267"/>
      <c r="M569" s="268" t="s">
        <v>19</v>
      </c>
      <c r="N569" s="269" t="s">
        <v>44</v>
      </c>
      <c r="O569" s="85"/>
      <c r="P569" s="214">
        <f>O569*H569</f>
        <v>0</v>
      </c>
      <c r="Q569" s="214">
        <v>0.216</v>
      </c>
      <c r="R569" s="214">
        <f>Q569*H569</f>
        <v>129.15071999999998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194</v>
      </c>
      <c r="AT569" s="216" t="s">
        <v>371</v>
      </c>
      <c r="AU569" s="216" t="s">
        <v>83</v>
      </c>
      <c r="AY569" s="18" t="s">
        <v>129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81</v>
      </c>
      <c r="BK569" s="217">
        <f>ROUND(I569*H569,2)</f>
        <v>0</v>
      </c>
      <c r="BL569" s="18" t="s">
        <v>136</v>
      </c>
      <c r="BM569" s="216" t="s">
        <v>992</v>
      </c>
    </row>
    <row r="570" s="2" customFormat="1">
      <c r="A570" s="39"/>
      <c r="B570" s="40"/>
      <c r="C570" s="41"/>
      <c r="D570" s="218" t="s">
        <v>138</v>
      </c>
      <c r="E570" s="41"/>
      <c r="F570" s="219" t="s">
        <v>991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138</v>
      </c>
      <c r="AU570" s="18" t="s">
        <v>83</v>
      </c>
    </row>
    <row r="571" s="2" customFormat="1">
      <c r="A571" s="39"/>
      <c r="B571" s="40"/>
      <c r="C571" s="41"/>
      <c r="D571" s="223" t="s">
        <v>140</v>
      </c>
      <c r="E571" s="41"/>
      <c r="F571" s="224" t="s">
        <v>993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140</v>
      </c>
      <c r="AU571" s="18" t="s">
        <v>83</v>
      </c>
    </row>
    <row r="572" s="13" customFormat="1">
      <c r="A572" s="13"/>
      <c r="B572" s="225"/>
      <c r="C572" s="226"/>
      <c r="D572" s="218" t="s">
        <v>142</v>
      </c>
      <c r="E572" s="226"/>
      <c r="F572" s="228" t="s">
        <v>994</v>
      </c>
      <c r="G572" s="226"/>
      <c r="H572" s="229">
        <v>597.91999999999996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142</v>
      </c>
      <c r="AU572" s="235" t="s">
        <v>83</v>
      </c>
      <c r="AV572" s="13" t="s">
        <v>83</v>
      </c>
      <c r="AW572" s="13" t="s">
        <v>4</v>
      </c>
      <c r="AX572" s="13" t="s">
        <v>81</v>
      </c>
      <c r="AY572" s="235" t="s">
        <v>129</v>
      </c>
    </row>
    <row r="573" s="2" customFormat="1" ht="24.15" customHeight="1">
      <c r="A573" s="39"/>
      <c r="B573" s="40"/>
      <c r="C573" s="205" t="s">
        <v>919</v>
      </c>
      <c r="D573" s="205" t="s">
        <v>131</v>
      </c>
      <c r="E573" s="206" t="s">
        <v>995</v>
      </c>
      <c r="F573" s="207" t="s">
        <v>985</v>
      </c>
      <c r="G573" s="208" t="s">
        <v>134</v>
      </c>
      <c r="H573" s="209">
        <v>656</v>
      </c>
      <c r="I573" s="210"/>
      <c r="J573" s="211">
        <f>ROUND(I573*H573,2)</f>
        <v>0</v>
      </c>
      <c r="K573" s="207" t="s">
        <v>135</v>
      </c>
      <c r="L573" s="45"/>
      <c r="M573" s="212" t="s">
        <v>19</v>
      </c>
      <c r="N573" s="213" t="s">
        <v>44</v>
      </c>
      <c r="O573" s="85"/>
      <c r="P573" s="214">
        <f>O573*H573</f>
        <v>0</v>
      </c>
      <c r="Q573" s="214">
        <v>0.10503</v>
      </c>
      <c r="R573" s="214">
        <f>Q573*H573</f>
        <v>68.899680000000004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136</v>
      </c>
      <c r="AT573" s="216" t="s">
        <v>131</v>
      </c>
      <c r="AU573" s="216" t="s">
        <v>83</v>
      </c>
      <c r="AY573" s="18" t="s">
        <v>129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81</v>
      </c>
      <c r="BK573" s="217">
        <f>ROUND(I573*H573,2)</f>
        <v>0</v>
      </c>
      <c r="BL573" s="18" t="s">
        <v>136</v>
      </c>
      <c r="BM573" s="216" t="s">
        <v>996</v>
      </c>
    </row>
    <row r="574" s="2" customFormat="1">
      <c r="A574" s="39"/>
      <c r="B574" s="40"/>
      <c r="C574" s="41"/>
      <c r="D574" s="218" t="s">
        <v>138</v>
      </c>
      <c r="E574" s="41"/>
      <c r="F574" s="219" t="s">
        <v>987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138</v>
      </c>
      <c r="AU574" s="18" t="s">
        <v>83</v>
      </c>
    </row>
    <row r="575" s="2" customFormat="1">
      <c r="A575" s="39"/>
      <c r="B575" s="40"/>
      <c r="C575" s="41"/>
      <c r="D575" s="223" t="s">
        <v>140</v>
      </c>
      <c r="E575" s="41"/>
      <c r="F575" s="224" t="s">
        <v>997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140</v>
      </c>
      <c r="AU575" s="18" t="s">
        <v>83</v>
      </c>
    </row>
    <row r="576" s="14" customFormat="1">
      <c r="A576" s="14"/>
      <c r="B576" s="236"/>
      <c r="C576" s="237"/>
      <c r="D576" s="218" t="s">
        <v>142</v>
      </c>
      <c r="E576" s="238" t="s">
        <v>19</v>
      </c>
      <c r="F576" s="239" t="s">
        <v>830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142</v>
      </c>
      <c r="AU576" s="245" t="s">
        <v>83</v>
      </c>
      <c r="AV576" s="14" t="s">
        <v>81</v>
      </c>
      <c r="AW576" s="14" t="s">
        <v>35</v>
      </c>
      <c r="AX576" s="14" t="s">
        <v>73</v>
      </c>
      <c r="AY576" s="245" t="s">
        <v>129</v>
      </c>
    </row>
    <row r="577" s="13" customFormat="1">
      <c r="A577" s="13"/>
      <c r="B577" s="225"/>
      <c r="C577" s="226"/>
      <c r="D577" s="218" t="s">
        <v>142</v>
      </c>
      <c r="E577" s="227" t="s">
        <v>19</v>
      </c>
      <c r="F577" s="228" t="s">
        <v>854</v>
      </c>
      <c r="G577" s="226"/>
      <c r="H577" s="229">
        <v>228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142</v>
      </c>
      <c r="AU577" s="235" t="s">
        <v>83</v>
      </c>
      <c r="AV577" s="13" t="s">
        <v>83</v>
      </c>
      <c r="AW577" s="13" t="s">
        <v>35</v>
      </c>
      <c r="AX577" s="13" t="s">
        <v>73</v>
      </c>
      <c r="AY577" s="235" t="s">
        <v>129</v>
      </c>
    </row>
    <row r="578" s="14" customFormat="1">
      <c r="A578" s="14"/>
      <c r="B578" s="236"/>
      <c r="C578" s="237"/>
      <c r="D578" s="218" t="s">
        <v>142</v>
      </c>
      <c r="E578" s="238" t="s">
        <v>19</v>
      </c>
      <c r="F578" s="239" t="s">
        <v>809</v>
      </c>
      <c r="G578" s="237"/>
      <c r="H578" s="238" t="s">
        <v>19</v>
      </c>
      <c r="I578" s="240"/>
      <c r="J578" s="237"/>
      <c r="K578" s="237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142</v>
      </c>
      <c r="AU578" s="245" t="s">
        <v>83</v>
      </c>
      <c r="AV578" s="14" t="s">
        <v>81</v>
      </c>
      <c r="AW578" s="14" t="s">
        <v>35</v>
      </c>
      <c r="AX578" s="14" t="s">
        <v>73</v>
      </c>
      <c r="AY578" s="245" t="s">
        <v>129</v>
      </c>
    </row>
    <row r="579" s="13" customFormat="1">
      <c r="A579" s="13"/>
      <c r="B579" s="225"/>
      <c r="C579" s="226"/>
      <c r="D579" s="218" t="s">
        <v>142</v>
      </c>
      <c r="E579" s="227" t="s">
        <v>19</v>
      </c>
      <c r="F579" s="228" t="s">
        <v>855</v>
      </c>
      <c r="G579" s="226"/>
      <c r="H579" s="229">
        <v>428</v>
      </c>
      <c r="I579" s="230"/>
      <c r="J579" s="226"/>
      <c r="K579" s="226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142</v>
      </c>
      <c r="AU579" s="235" t="s">
        <v>83</v>
      </c>
      <c r="AV579" s="13" t="s">
        <v>83</v>
      </c>
      <c r="AW579" s="13" t="s">
        <v>35</v>
      </c>
      <c r="AX579" s="13" t="s">
        <v>73</v>
      </c>
      <c r="AY579" s="235" t="s">
        <v>129</v>
      </c>
    </row>
    <row r="580" s="15" customFormat="1">
      <c r="A580" s="15"/>
      <c r="B580" s="246"/>
      <c r="C580" s="247"/>
      <c r="D580" s="218" t="s">
        <v>142</v>
      </c>
      <c r="E580" s="248" t="s">
        <v>19</v>
      </c>
      <c r="F580" s="249" t="s">
        <v>145</v>
      </c>
      <c r="G580" s="247"/>
      <c r="H580" s="250">
        <v>656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6" t="s">
        <v>142</v>
      </c>
      <c r="AU580" s="256" t="s">
        <v>83</v>
      </c>
      <c r="AV580" s="15" t="s">
        <v>136</v>
      </c>
      <c r="AW580" s="15" t="s">
        <v>35</v>
      </c>
      <c r="AX580" s="15" t="s">
        <v>81</v>
      </c>
      <c r="AY580" s="256" t="s">
        <v>129</v>
      </c>
    </row>
    <row r="581" s="2" customFormat="1" ht="16.5" customHeight="1">
      <c r="A581" s="39"/>
      <c r="B581" s="40"/>
      <c r="C581" s="260" t="s">
        <v>998</v>
      </c>
      <c r="D581" s="260" t="s">
        <v>371</v>
      </c>
      <c r="E581" s="261" t="s">
        <v>999</v>
      </c>
      <c r="F581" s="262" t="s">
        <v>1000</v>
      </c>
      <c r="G581" s="263" t="s">
        <v>134</v>
      </c>
      <c r="H581" s="264">
        <v>662.55999999999995</v>
      </c>
      <c r="I581" s="265"/>
      <c r="J581" s="266">
        <f>ROUND(I581*H581,2)</f>
        <v>0</v>
      </c>
      <c r="K581" s="262" t="s">
        <v>135</v>
      </c>
      <c r="L581" s="267"/>
      <c r="M581" s="268" t="s">
        <v>19</v>
      </c>
      <c r="N581" s="269" t="s">
        <v>44</v>
      </c>
      <c r="O581" s="85"/>
      <c r="P581" s="214">
        <f>O581*H581</f>
        <v>0</v>
      </c>
      <c r="Q581" s="214">
        <v>0.216</v>
      </c>
      <c r="R581" s="214">
        <f>Q581*H581</f>
        <v>143.11295999999999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194</v>
      </c>
      <c r="AT581" s="216" t="s">
        <v>371</v>
      </c>
      <c r="AU581" s="216" t="s">
        <v>83</v>
      </c>
      <c r="AY581" s="18" t="s">
        <v>129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81</v>
      </c>
      <c r="BK581" s="217">
        <f>ROUND(I581*H581,2)</f>
        <v>0</v>
      </c>
      <c r="BL581" s="18" t="s">
        <v>136</v>
      </c>
      <c r="BM581" s="216" t="s">
        <v>1001</v>
      </c>
    </row>
    <row r="582" s="2" customFormat="1">
      <c r="A582" s="39"/>
      <c r="B582" s="40"/>
      <c r="C582" s="41"/>
      <c r="D582" s="218" t="s">
        <v>138</v>
      </c>
      <c r="E582" s="41"/>
      <c r="F582" s="219" t="s">
        <v>1000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138</v>
      </c>
      <c r="AU582" s="18" t="s">
        <v>83</v>
      </c>
    </row>
    <row r="583" s="2" customFormat="1">
      <c r="A583" s="39"/>
      <c r="B583" s="40"/>
      <c r="C583" s="41"/>
      <c r="D583" s="223" t="s">
        <v>140</v>
      </c>
      <c r="E583" s="41"/>
      <c r="F583" s="224" t="s">
        <v>1002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140</v>
      </c>
      <c r="AU583" s="18" t="s">
        <v>83</v>
      </c>
    </row>
    <row r="584" s="13" customFormat="1">
      <c r="A584" s="13"/>
      <c r="B584" s="225"/>
      <c r="C584" s="226"/>
      <c r="D584" s="218" t="s">
        <v>142</v>
      </c>
      <c r="E584" s="226"/>
      <c r="F584" s="228" t="s">
        <v>1003</v>
      </c>
      <c r="G584" s="226"/>
      <c r="H584" s="229">
        <v>662.55999999999995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142</v>
      </c>
      <c r="AU584" s="235" t="s">
        <v>83</v>
      </c>
      <c r="AV584" s="13" t="s">
        <v>83</v>
      </c>
      <c r="AW584" s="13" t="s">
        <v>4</v>
      </c>
      <c r="AX584" s="13" t="s">
        <v>81</v>
      </c>
      <c r="AY584" s="235" t="s">
        <v>129</v>
      </c>
    </row>
    <row r="585" s="2" customFormat="1" ht="24.15" customHeight="1">
      <c r="A585" s="39"/>
      <c r="B585" s="40"/>
      <c r="C585" s="205" t="s">
        <v>1004</v>
      </c>
      <c r="D585" s="205" t="s">
        <v>131</v>
      </c>
      <c r="E585" s="206" t="s">
        <v>1005</v>
      </c>
      <c r="F585" s="207" t="s">
        <v>1006</v>
      </c>
      <c r="G585" s="208" t="s">
        <v>134</v>
      </c>
      <c r="H585" s="209">
        <v>43.878</v>
      </c>
      <c r="I585" s="210"/>
      <c r="J585" s="211">
        <f>ROUND(I585*H585,2)</f>
        <v>0</v>
      </c>
      <c r="K585" s="207" t="s">
        <v>135</v>
      </c>
      <c r="L585" s="45"/>
      <c r="M585" s="212" t="s">
        <v>19</v>
      </c>
      <c r="N585" s="213" t="s">
        <v>44</v>
      </c>
      <c r="O585" s="85"/>
      <c r="P585" s="214">
        <f>O585*H585</f>
        <v>0</v>
      </c>
      <c r="Q585" s="214">
        <v>0.15140000000000001</v>
      </c>
      <c r="R585" s="214">
        <f>Q585*H585</f>
        <v>6.6431292000000006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136</v>
      </c>
      <c r="AT585" s="216" t="s">
        <v>131</v>
      </c>
      <c r="AU585" s="216" t="s">
        <v>83</v>
      </c>
      <c r="AY585" s="18" t="s">
        <v>129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81</v>
      </c>
      <c r="BK585" s="217">
        <f>ROUND(I585*H585,2)</f>
        <v>0</v>
      </c>
      <c r="BL585" s="18" t="s">
        <v>136</v>
      </c>
      <c r="BM585" s="216" t="s">
        <v>1007</v>
      </c>
    </row>
    <row r="586" s="2" customFormat="1">
      <c r="A586" s="39"/>
      <c r="B586" s="40"/>
      <c r="C586" s="41"/>
      <c r="D586" s="218" t="s">
        <v>138</v>
      </c>
      <c r="E586" s="41"/>
      <c r="F586" s="219" t="s">
        <v>1008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138</v>
      </c>
      <c r="AU586" s="18" t="s">
        <v>83</v>
      </c>
    </row>
    <row r="587" s="2" customFormat="1">
      <c r="A587" s="39"/>
      <c r="B587" s="40"/>
      <c r="C587" s="41"/>
      <c r="D587" s="223" t="s">
        <v>140</v>
      </c>
      <c r="E587" s="41"/>
      <c r="F587" s="224" t="s">
        <v>1009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140</v>
      </c>
      <c r="AU587" s="18" t="s">
        <v>83</v>
      </c>
    </row>
    <row r="588" s="12" customFormat="1" ht="22.8" customHeight="1">
      <c r="A588" s="12"/>
      <c r="B588" s="189"/>
      <c r="C588" s="190"/>
      <c r="D588" s="191" t="s">
        <v>72</v>
      </c>
      <c r="E588" s="203" t="s">
        <v>194</v>
      </c>
      <c r="F588" s="203" t="s">
        <v>1010</v>
      </c>
      <c r="G588" s="190"/>
      <c r="H588" s="190"/>
      <c r="I588" s="193"/>
      <c r="J588" s="204">
        <f>BK588</f>
        <v>0</v>
      </c>
      <c r="K588" s="190"/>
      <c r="L588" s="195"/>
      <c r="M588" s="196"/>
      <c r="N588" s="197"/>
      <c r="O588" s="197"/>
      <c r="P588" s="198">
        <f>SUM(P589:P639)</f>
        <v>0</v>
      </c>
      <c r="Q588" s="197"/>
      <c r="R588" s="198">
        <f>SUM(R589:R639)</f>
        <v>18.82384811</v>
      </c>
      <c r="S588" s="197"/>
      <c r="T588" s="199">
        <f>SUM(T589:T639)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0" t="s">
        <v>81</v>
      </c>
      <c r="AT588" s="201" t="s">
        <v>72</v>
      </c>
      <c r="AU588" s="201" t="s">
        <v>81</v>
      </c>
      <c r="AY588" s="200" t="s">
        <v>129</v>
      </c>
      <c r="BK588" s="202">
        <f>SUM(BK589:BK639)</f>
        <v>0</v>
      </c>
    </row>
    <row r="589" s="2" customFormat="1" ht="24.15" customHeight="1">
      <c r="A589" s="39"/>
      <c r="B589" s="40"/>
      <c r="C589" s="205" t="s">
        <v>1011</v>
      </c>
      <c r="D589" s="205" t="s">
        <v>131</v>
      </c>
      <c r="E589" s="206" t="s">
        <v>1012</v>
      </c>
      <c r="F589" s="207" t="s">
        <v>1013</v>
      </c>
      <c r="G589" s="208" t="s">
        <v>428</v>
      </c>
      <c r="H589" s="209">
        <v>83.5</v>
      </c>
      <c r="I589" s="210"/>
      <c r="J589" s="211">
        <f>ROUND(I589*H589,2)</f>
        <v>0</v>
      </c>
      <c r="K589" s="207" t="s">
        <v>135</v>
      </c>
      <c r="L589" s="45"/>
      <c r="M589" s="212" t="s">
        <v>19</v>
      </c>
      <c r="N589" s="213" t="s">
        <v>44</v>
      </c>
      <c r="O589" s="85"/>
      <c r="P589" s="214">
        <f>O589*H589</f>
        <v>0</v>
      </c>
      <c r="Q589" s="214">
        <v>0.0049100000000000003</v>
      </c>
      <c r="R589" s="214">
        <f>Q589*H589</f>
        <v>0.40998500000000004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136</v>
      </c>
      <c r="AT589" s="216" t="s">
        <v>131</v>
      </c>
      <c r="AU589" s="216" t="s">
        <v>83</v>
      </c>
      <c r="AY589" s="18" t="s">
        <v>129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81</v>
      </c>
      <c r="BK589" s="217">
        <f>ROUND(I589*H589,2)</f>
        <v>0</v>
      </c>
      <c r="BL589" s="18" t="s">
        <v>136</v>
      </c>
      <c r="BM589" s="216" t="s">
        <v>1014</v>
      </c>
    </row>
    <row r="590" s="2" customFormat="1">
      <c r="A590" s="39"/>
      <c r="B590" s="40"/>
      <c r="C590" s="41"/>
      <c r="D590" s="218" t="s">
        <v>138</v>
      </c>
      <c r="E590" s="41"/>
      <c r="F590" s="219" t="s">
        <v>1015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138</v>
      </c>
      <c r="AU590" s="18" t="s">
        <v>83</v>
      </c>
    </row>
    <row r="591" s="2" customFormat="1">
      <c r="A591" s="39"/>
      <c r="B591" s="40"/>
      <c r="C591" s="41"/>
      <c r="D591" s="223" t="s">
        <v>140</v>
      </c>
      <c r="E591" s="41"/>
      <c r="F591" s="224" t="s">
        <v>1016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140</v>
      </c>
      <c r="AU591" s="18" t="s">
        <v>83</v>
      </c>
    </row>
    <row r="592" s="14" customFormat="1">
      <c r="A592" s="14"/>
      <c r="B592" s="236"/>
      <c r="C592" s="237"/>
      <c r="D592" s="218" t="s">
        <v>142</v>
      </c>
      <c r="E592" s="238" t="s">
        <v>19</v>
      </c>
      <c r="F592" s="239" t="s">
        <v>1017</v>
      </c>
      <c r="G592" s="237"/>
      <c r="H592" s="238" t="s">
        <v>19</v>
      </c>
      <c r="I592" s="240"/>
      <c r="J592" s="237"/>
      <c r="K592" s="237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142</v>
      </c>
      <c r="AU592" s="245" t="s">
        <v>83</v>
      </c>
      <c r="AV592" s="14" t="s">
        <v>81</v>
      </c>
      <c r="AW592" s="14" t="s">
        <v>35</v>
      </c>
      <c r="AX592" s="14" t="s">
        <v>73</v>
      </c>
      <c r="AY592" s="245" t="s">
        <v>129</v>
      </c>
    </row>
    <row r="593" s="13" customFormat="1">
      <c r="A593" s="13"/>
      <c r="B593" s="225"/>
      <c r="C593" s="226"/>
      <c r="D593" s="218" t="s">
        <v>142</v>
      </c>
      <c r="E593" s="227" t="s">
        <v>19</v>
      </c>
      <c r="F593" s="228" t="s">
        <v>1018</v>
      </c>
      <c r="G593" s="226"/>
      <c r="H593" s="229">
        <v>83.5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142</v>
      </c>
      <c r="AU593" s="235" t="s">
        <v>83</v>
      </c>
      <c r="AV593" s="13" t="s">
        <v>83</v>
      </c>
      <c r="AW593" s="13" t="s">
        <v>35</v>
      </c>
      <c r="AX593" s="13" t="s">
        <v>73</v>
      </c>
      <c r="AY593" s="235" t="s">
        <v>129</v>
      </c>
    </row>
    <row r="594" s="15" customFormat="1">
      <c r="A594" s="15"/>
      <c r="B594" s="246"/>
      <c r="C594" s="247"/>
      <c r="D594" s="218" t="s">
        <v>142</v>
      </c>
      <c r="E594" s="248" t="s">
        <v>19</v>
      </c>
      <c r="F594" s="249" t="s">
        <v>145</v>
      </c>
      <c r="G594" s="247"/>
      <c r="H594" s="250">
        <v>83.5</v>
      </c>
      <c r="I594" s="251"/>
      <c r="J594" s="247"/>
      <c r="K594" s="247"/>
      <c r="L594" s="252"/>
      <c r="M594" s="253"/>
      <c r="N594" s="254"/>
      <c r="O594" s="254"/>
      <c r="P594" s="254"/>
      <c r="Q594" s="254"/>
      <c r="R594" s="254"/>
      <c r="S594" s="254"/>
      <c r="T594" s="25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6" t="s">
        <v>142</v>
      </c>
      <c r="AU594" s="256" t="s">
        <v>83</v>
      </c>
      <c r="AV594" s="15" t="s">
        <v>136</v>
      </c>
      <c r="AW594" s="15" t="s">
        <v>35</v>
      </c>
      <c r="AX594" s="15" t="s">
        <v>81</v>
      </c>
      <c r="AY594" s="256" t="s">
        <v>129</v>
      </c>
    </row>
    <row r="595" s="2" customFormat="1" ht="33" customHeight="1">
      <c r="A595" s="39"/>
      <c r="B595" s="40"/>
      <c r="C595" s="205" t="s">
        <v>1019</v>
      </c>
      <c r="D595" s="205" t="s">
        <v>131</v>
      </c>
      <c r="E595" s="206" t="s">
        <v>1020</v>
      </c>
      <c r="F595" s="207" t="s">
        <v>1021</v>
      </c>
      <c r="G595" s="208" t="s">
        <v>428</v>
      </c>
      <c r="H595" s="209">
        <v>17.5</v>
      </c>
      <c r="I595" s="210"/>
      <c r="J595" s="211">
        <f>ROUND(I595*H595,2)</f>
        <v>0</v>
      </c>
      <c r="K595" s="207" t="s">
        <v>135</v>
      </c>
      <c r="L595" s="45"/>
      <c r="M595" s="212" t="s">
        <v>19</v>
      </c>
      <c r="N595" s="213" t="s">
        <v>44</v>
      </c>
      <c r="O595" s="85"/>
      <c r="P595" s="214">
        <f>O595*H595</f>
        <v>0</v>
      </c>
      <c r="Q595" s="214">
        <v>0</v>
      </c>
      <c r="R595" s="214">
        <f>Q595*H595</f>
        <v>0</v>
      </c>
      <c r="S595" s="214">
        <v>0</v>
      </c>
      <c r="T595" s="215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6" t="s">
        <v>136</v>
      </c>
      <c r="AT595" s="216" t="s">
        <v>131</v>
      </c>
      <c r="AU595" s="216" t="s">
        <v>83</v>
      </c>
      <c r="AY595" s="18" t="s">
        <v>129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8" t="s">
        <v>81</v>
      </c>
      <c r="BK595" s="217">
        <f>ROUND(I595*H595,2)</f>
        <v>0</v>
      </c>
      <c r="BL595" s="18" t="s">
        <v>136</v>
      </c>
      <c r="BM595" s="216" t="s">
        <v>1022</v>
      </c>
    </row>
    <row r="596" s="2" customFormat="1">
      <c r="A596" s="39"/>
      <c r="B596" s="40"/>
      <c r="C596" s="41"/>
      <c r="D596" s="218" t="s">
        <v>138</v>
      </c>
      <c r="E596" s="41"/>
      <c r="F596" s="219" t="s">
        <v>1023</v>
      </c>
      <c r="G596" s="41"/>
      <c r="H596" s="41"/>
      <c r="I596" s="220"/>
      <c r="J596" s="41"/>
      <c r="K596" s="41"/>
      <c r="L596" s="45"/>
      <c r="M596" s="221"/>
      <c r="N596" s="222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138</v>
      </c>
      <c r="AU596" s="18" t="s">
        <v>83</v>
      </c>
    </row>
    <row r="597" s="2" customFormat="1">
      <c r="A597" s="39"/>
      <c r="B597" s="40"/>
      <c r="C597" s="41"/>
      <c r="D597" s="223" t="s">
        <v>140</v>
      </c>
      <c r="E597" s="41"/>
      <c r="F597" s="224" t="s">
        <v>1024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140</v>
      </c>
      <c r="AU597" s="18" t="s">
        <v>83</v>
      </c>
    </row>
    <row r="598" s="14" customFormat="1">
      <c r="A598" s="14"/>
      <c r="B598" s="236"/>
      <c r="C598" s="237"/>
      <c r="D598" s="218" t="s">
        <v>142</v>
      </c>
      <c r="E598" s="238" t="s">
        <v>19</v>
      </c>
      <c r="F598" s="239" t="s">
        <v>1025</v>
      </c>
      <c r="G598" s="237"/>
      <c r="H598" s="238" t="s">
        <v>19</v>
      </c>
      <c r="I598" s="240"/>
      <c r="J598" s="237"/>
      <c r="K598" s="237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142</v>
      </c>
      <c r="AU598" s="245" t="s">
        <v>83</v>
      </c>
      <c r="AV598" s="14" t="s">
        <v>81</v>
      </c>
      <c r="AW598" s="14" t="s">
        <v>35</v>
      </c>
      <c r="AX598" s="14" t="s">
        <v>73</v>
      </c>
      <c r="AY598" s="245" t="s">
        <v>129</v>
      </c>
    </row>
    <row r="599" s="13" customFormat="1">
      <c r="A599" s="13"/>
      <c r="B599" s="225"/>
      <c r="C599" s="226"/>
      <c r="D599" s="218" t="s">
        <v>142</v>
      </c>
      <c r="E599" s="227" t="s">
        <v>19</v>
      </c>
      <c r="F599" s="228" t="s">
        <v>1026</v>
      </c>
      <c r="G599" s="226"/>
      <c r="H599" s="229">
        <v>17.5</v>
      </c>
      <c r="I599" s="230"/>
      <c r="J599" s="226"/>
      <c r="K599" s="226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142</v>
      </c>
      <c r="AU599" s="235" t="s">
        <v>83</v>
      </c>
      <c r="AV599" s="13" t="s">
        <v>83</v>
      </c>
      <c r="AW599" s="13" t="s">
        <v>35</v>
      </c>
      <c r="AX599" s="13" t="s">
        <v>73</v>
      </c>
      <c r="AY599" s="235" t="s">
        <v>129</v>
      </c>
    </row>
    <row r="600" s="15" customFormat="1">
      <c r="A600" s="15"/>
      <c r="B600" s="246"/>
      <c r="C600" s="247"/>
      <c r="D600" s="218" t="s">
        <v>142</v>
      </c>
      <c r="E600" s="248" t="s">
        <v>19</v>
      </c>
      <c r="F600" s="249" t="s">
        <v>145</v>
      </c>
      <c r="G600" s="247"/>
      <c r="H600" s="250">
        <v>17.5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6" t="s">
        <v>142</v>
      </c>
      <c r="AU600" s="256" t="s">
        <v>83</v>
      </c>
      <c r="AV600" s="15" t="s">
        <v>136</v>
      </c>
      <c r="AW600" s="15" t="s">
        <v>35</v>
      </c>
      <c r="AX600" s="15" t="s">
        <v>81</v>
      </c>
      <c r="AY600" s="256" t="s">
        <v>129</v>
      </c>
    </row>
    <row r="601" s="2" customFormat="1" ht="24.15" customHeight="1">
      <c r="A601" s="39"/>
      <c r="B601" s="40"/>
      <c r="C601" s="260" t="s">
        <v>1027</v>
      </c>
      <c r="D601" s="260" t="s">
        <v>371</v>
      </c>
      <c r="E601" s="261" t="s">
        <v>1028</v>
      </c>
      <c r="F601" s="262" t="s">
        <v>1029</v>
      </c>
      <c r="G601" s="263" t="s">
        <v>428</v>
      </c>
      <c r="H601" s="264">
        <v>17.763000000000002</v>
      </c>
      <c r="I601" s="265"/>
      <c r="J601" s="266">
        <f>ROUND(I601*H601,2)</f>
        <v>0</v>
      </c>
      <c r="K601" s="262" t="s">
        <v>135</v>
      </c>
      <c r="L601" s="267"/>
      <c r="M601" s="268" t="s">
        <v>19</v>
      </c>
      <c r="N601" s="269" t="s">
        <v>44</v>
      </c>
      <c r="O601" s="85"/>
      <c r="P601" s="214">
        <f>O601*H601</f>
        <v>0</v>
      </c>
      <c r="Q601" s="214">
        <v>0.0143</v>
      </c>
      <c r="R601" s="214">
        <f>Q601*H601</f>
        <v>0.25401090000000004</v>
      </c>
      <c r="S601" s="214">
        <v>0</v>
      </c>
      <c r="T601" s="21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6" t="s">
        <v>194</v>
      </c>
      <c r="AT601" s="216" t="s">
        <v>371</v>
      </c>
      <c r="AU601" s="216" t="s">
        <v>83</v>
      </c>
      <c r="AY601" s="18" t="s">
        <v>129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18" t="s">
        <v>81</v>
      </c>
      <c r="BK601" s="217">
        <f>ROUND(I601*H601,2)</f>
        <v>0</v>
      </c>
      <c r="BL601" s="18" t="s">
        <v>136</v>
      </c>
      <c r="BM601" s="216" t="s">
        <v>1030</v>
      </c>
    </row>
    <row r="602" s="2" customFormat="1">
      <c r="A602" s="39"/>
      <c r="B602" s="40"/>
      <c r="C602" s="41"/>
      <c r="D602" s="218" t="s">
        <v>138</v>
      </c>
      <c r="E602" s="41"/>
      <c r="F602" s="219" t="s">
        <v>1029</v>
      </c>
      <c r="G602" s="41"/>
      <c r="H602" s="41"/>
      <c r="I602" s="220"/>
      <c r="J602" s="41"/>
      <c r="K602" s="41"/>
      <c r="L602" s="45"/>
      <c r="M602" s="221"/>
      <c r="N602" s="222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138</v>
      </c>
      <c r="AU602" s="18" t="s">
        <v>83</v>
      </c>
    </row>
    <row r="603" s="2" customFormat="1">
      <c r="A603" s="39"/>
      <c r="B603" s="40"/>
      <c r="C603" s="41"/>
      <c r="D603" s="223" t="s">
        <v>140</v>
      </c>
      <c r="E603" s="41"/>
      <c r="F603" s="224" t="s">
        <v>1031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140</v>
      </c>
      <c r="AU603" s="18" t="s">
        <v>83</v>
      </c>
    </row>
    <row r="604" s="13" customFormat="1">
      <c r="A604" s="13"/>
      <c r="B604" s="225"/>
      <c r="C604" s="226"/>
      <c r="D604" s="218" t="s">
        <v>142</v>
      </c>
      <c r="E604" s="226"/>
      <c r="F604" s="228" t="s">
        <v>1032</v>
      </c>
      <c r="G604" s="226"/>
      <c r="H604" s="229">
        <v>17.763000000000002</v>
      </c>
      <c r="I604" s="230"/>
      <c r="J604" s="226"/>
      <c r="K604" s="226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142</v>
      </c>
      <c r="AU604" s="235" t="s">
        <v>83</v>
      </c>
      <c r="AV604" s="13" t="s">
        <v>83</v>
      </c>
      <c r="AW604" s="13" t="s">
        <v>4</v>
      </c>
      <c r="AX604" s="13" t="s">
        <v>81</v>
      </c>
      <c r="AY604" s="235" t="s">
        <v>129</v>
      </c>
    </row>
    <row r="605" s="2" customFormat="1" ht="16.5" customHeight="1">
      <c r="A605" s="39"/>
      <c r="B605" s="40"/>
      <c r="C605" s="205" t="s">
        <v>1033</v>
      </c>
      <c r="D605" s="205" t="s">
        <v>131</v>
      </c>
      <c r="E605" s="206" t="s">
        <v>1034</v>
      </c>
      <c r="F605" s="207" t="s">
        <v>1035</v>
      </c>
      <c r="G605" s="208" t="s">
        <v>428</v>
      </c>
      <c r="H605" s="209">
        <v>0.29999999999999999</v>
      </c>
      <c r="I605" s="210"/>
      <c r="J605" s="211">
        <f>ROUND(I605*H605,2)</f>
        <v>0</v>
      </c>
      <c r="K605" s="207" t="s">
        <v>135</v>
      </c>
      <c r="L605" s="45"/>
      <c r="M605" s="212" t="s">
        <v>19</v>
      </c>
      <c r="N605" s="213" t="s">
        <v>44</v>
      </c>
      <c r="O605" s="85"/>
      <c r="P605" s="214">
        <f>O605*H605</f>
        <v>0</v>
      </c>
      <c r="Q605" s="214">
        <v>1.0000000000000001E-05</v>
      </c>
      <c r="R605" s="214">
        <f>Q605*H605</f>
        <v>3.0000000000000001E-06</v>
      </c>
      <c r="S605" s="214">
        <v>0</v>
      </c>
      <c r="T605" s="21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6" t="s">
        <v>136</v>
      </c>
      <c r="AT605" s="216" t="s">
        <v>131</v>
      </c>
      <c r="AU605" s="216" t="s">
        <v>83</v>
      </c>
      <c r="AY605" s="18" t="s">
        <v>129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8" t="s">
        <v>81</v>
      </c>
      <c r="BK605" s="217">
        <f>ROUND(I605*H605,2)</f>
        <v>0</v>
      </c>
      <c r="BL605" s="18" t="s">
        <v>136</v>
      </c>
      <c r="BM605" s="216" t="s">
        <v>1036</v>
      </c>
    </row>
    <row r="606" s="2" customFormat="1">
      <c r="A606" s="39"/>
      <c r="B606" s="40"/>
      <c r="C606" s="41"/>
      <c r="D606" s="218" t="s">
        <v>138</v>
      </c>
      <c r="E606" s="41"/>
      <c r="F606" s="219" t="s">
        <v>1035</v>
      </c>
      <c r="G606" s="41"/>
      <c r="H606" s="41"/>
      <c r="I606" s="220"/>
      <c r="J606" s="41"/>
      <c r="K606" s="41"/>
      <c r="L606" s="45"/>
      <c r="M606" s="221"/>
      <c r="N606" s="222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138</v>
      </c>
      <c r="AU606" s="18" t="s">
        <v>83</v>
      </c>
    </row>
    <row r="607" s="2" customFormat="1">
      <c r="A607" s="39"/>
      <c r="B607" s="40"/>
      <c r="C607" s="41"/>
      <c r="D607" s="223" t="s">
        <v>140</v>
      </c>
      <c r="E607" s="41"/>
      <c r="F607" s="224" t="s">
        <v>1037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140</v>
      </c>
      <c r="AU607" s="18" t="s">
        <v>83</v>
      </c>
    </row>
    <row r="608" s="14" customFormat="1">
      <c r="A608" s="14"/>
      <c r="B608" s="236"/>
      <c r="C608" s="237"/>
      <c r="D608" s="218" t="s">
        <v>142</v>
      </c>
      <c r="E608" s="238" t="s">
        <v>19</v>
      </c>
      <c r="F608" s="239" t="s">
        <v>1038</v>
      </c>
      <c r="G608" s="237"/>
      <c r="H608" s="238" t="s">
        <v>19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142</v>
      </c>
      <c r="AU608" s="245" t="s">
        <v>83</v>
      </c>
      <c r="AV608" s="14" t="s">
        <v>81</v>
      </c>
      <c r="AW608" s="14" t="s">
        <v>35</v>
      </c>
      <c r="AX608" s="14" t="s">
        <v>73</v>
      </c>
      <c r="AY608" s="245" t="s">
        <v>129</v>
      </c>
    </row>
    <row r="609" s="13" customFormat="1">
      <c r="A609" s="13"/>
      <c r="B609" s="225"/>
      <c r="C609" s="226"/>
      <c r="D609" s="218" t="s">
        <v>142</v>
      </c>
      <c r="E609" s="227" t="s">
        <v>19</v>
      </c>
      <c r="F609" s="228" t="s">
        <v>1039</v>
      </c>
      <c r="G609" s="226"/>
      <c r="H609" s="229">
        <v>0.29999999999999999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142</v>
      </c>
      <c r="AU609" s="235" t="s">
        <v>83</v>
      </c>
      <c r="AV609" s="13" t="s">
        <v>83</v>
      </c>
      <c r="AW609" s="13" t="s">
        <v>35</v>
      </c>
      <c r="AX609" s="13" t="s">
        <v>73</v>
      </c>
      <c r="AY609" s="235" t="s">
        <v>129</v>
      </c>
    </row>
    <row r="610" s="15" customFormat="1">
      <c r="A610" s="15"/>
      <c r="B610" s="246"/>
      <c r="C610" s="247"/>
      <c r="D610" s="218" t="s">
        <v>142</v>
      </c>
      <c r="E610" s="248" t="s">
        <v>19</v>
      </c>
      <c r="F610" s="249" t="s">
        <v>145</v>
      </c>
      <c r="G610" s="247"/>
      <c r="H610" s="250">
        <v>0.29999999999999999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142</v>
      </c>
      <c r="AU610" s="256" t="s">
        <v>83</v>
      </c>
      <c r="AV610" s="15" t="s">
        <v>136</v>
      </c>
      <c r="AW610" s="15" t="s">
        <v>35</v>
      </c>
      <c r="AX610" s="15" t="s">
        <v>81</v>
      </c>
      <c r="AY610" s="256" t="s">
        <v>129</v>
      </c>
    </row>
    <row r="611" s="2" customFormat="1" ht="16.5" customHeight="1">
      <c r="A611" s="39"/>
      <c r="B611" s="40"/>
      <c r="C611" s="260" t="s">
        <v>1040</v>
      </c>
      <c r="D611" s="260" t="s">
        <v>371</v>
      </c>
      <c r="E611" s="261" t="s">
        <v>1041</v>
      </c>
      <c r="F611" s="262" t="s">
        <v>1042</v>
      </c>
      <c r="G611" s="263" t="s">
        <v>428</v>
      </c>
      <c r="H611" s="264">
        <v>0.309</v>
      </c>
      <c r="I611" s="265"/>
      <c r="J611" s="266">
        <f>ROUND(I611*H611,2)</f>
        <v>0</v>
      </c>
      <c r="K611" s="262" t="s">
        <v>135</v>
      </c>
      <c r="L611" s="267"/>
      <c r="M611" s="268" t="s">
        <v>19</v>
      </c>
      <c r="N611" s="269" t="s">
        <v>44</v>
      </c>
      <c r="O611" s="85"/>
      <c r="P611" s="214">
        <f>O611*H611</f>
        <v>0</v>
      </c>
      <c r="Q611" s="214">
        <v>0.0046899999999999997</v>
      </c>
      <c r="R611" s="214">
        <f>Q611*H611</f>
        <v>0.0014492099999999998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194</v>
      </c>
      <c r="AT611" s="216" t="s">
        <v>371</v>
      </c>
      <c r="AU611" s="216" t="s">
        <v>83</v>
      </c>
      <c r="AY611" s="18" t="s">
        <v>129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81</v>
      </c>
      <c r="BK611" s="217">
        <f>ROUND(I611*H611,2)</f>
        <v>0</v>
      </c>
      <c r="BL611" s="18" t="s">
        <v>136</v>
      </c>
      <c r="BM611" s="216" t="s">
        <v>1043</v>
      </c>
    </row>
    <row r="612" s="2" customFormat="1">
      <c r="A612" s="39"/>
      <c r="B612" s="40"/>
      <c r="C612" s="41"/>
      <c r="D612" s="218" t="s">
        <v>138</v>
      </c>
      <c r="E612" s="41"/>
      <c r="F612" s="219" t="s">
        <v>1042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138</v>
      </c>
      <c r="AU612" s="18" t="s">
        <v>83</v>
      </c>
    </row>
    <row r="613" s="2" customFormat="1">
      <c r="A613" s="39"/>
      <c r="B613" s="40"/>
      <c r="C613" s="41"/>
      <c r="D613" s="223" t="s">
        <v>140</v>
      </c>
      <c r="E613" s="41"/>
      <c r="F613" s="224" t="s">
        <v>1044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140</v>
      </c>
      <c r="AU613" s="18" t="s">
        <v>83</v>
      </c>
    </row>
    <row r="614" s="13" customFormat="1">
      <c r="A614" s="13"/>
      <c r="B614" s="225"/>
      <c r="C614" s="226"/>
      <c r="D614" s="218" t="s">
        <v>142</v>
      </c>
      <c r="E614" s="226"/>
      <c r="F614" s="228" t="s">
        <v>1045</v>
      </c>
      <c r="G614" s="226"/>
      <c r="H614" s="229">
        <v>0.309</v>
      </c>
      <c r="I614" s="230"/>
      <c r="J614" s="226"/>
      <c r="K614" s="226"/>
      <c r="L614" s="231"/>
      <c r="M614" s="232"/>
      <c r="N614" s="233"/>
      <c r="O614" s="233"/>
      <c r="P614" s="233"/>
      <c r="Q614" s="233"/>
      <c r="R614" s="233"/>
      <c r="S614" s="233"/>
      <c r="T614" s="23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5" t="s">
        <v>142</v>
      </c>
      <c r="AU614" s="235" t="s">
        <v>83</v>
      </c>
      <c r="AV614" s="13" t="s">
        <v>83</v>
      </c>
      <c r="AW614" s="13" t="s">
        <v>4</v>
      </c>
      <c r="AX614" s="13" t="s">
        <v>81</v>
      </c>
      <c r="AY614" s="235" t="s">
        <v>129</v>
      </c>
    </row>
    <row r="615" s="2" customFormat="1" ht="24.15" customHeight="1">
      <c r="A615" s="39"/>
      <c r="B615" s="40"/>
      <c r="C615" s="205" t="s">
        <v>1046</v>
      </c>
      <c r="D615" s="205" t="s">
        <v>131</v>
      </c>
      <c r="E615" s="206" t="s">
        <v>1047</v>
      </c>
      <c r="F615" s="207" t="s">
        <v>1048</v>
      </c>
      <c r="G615" s="208" t="s">
        <v>204</v>
      </c>
      <c r="H615" s="209">
        <v>26</v>
      </c>
      <c r="I615" s="210"/>
      <c r="J615" s="211">
        <f>ROUND(I615*H615,2)</f>
        <v>0</v>
      </c>
      <c r="K615" s="207" t="s">
        <v>135</v>
      </c>
      <c r="L615" s="45"/>
      <c r="M615" s="212" t="s">
        <v>19</v>
      </c>
      <c r="N615" s="213" t="s">
        <v>44</v>
      </c>
      <c r="O615" s="85"/>
      <c r="P615" s="214">
        <f>O615*H615</f>
        <v>0</v>
      </c>
      <c r="Q615" s="214">
        <v>0.34089999999999998</v>
      </c>
      <c r="R615" s="214">
        <f>Q615*H615</f>
        <v>8.8633999999999986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136</v>
      </c>
      <c r="AT615" s="216" t="s">
        <v>131</v>
      </c>
      <c r="AU615" s="216" t="s">
        <v>83</v>
      </c>
      <c r="AY615" s="18" t="s">
        <v>129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81</v>
      </c>
      <c r="BK615" s="217">
        <f>ROUND(I615*H615,2)</f>
        <v>0</v>
      </c>
      <c r="BL615" s="18" t="s">
        <v>136</v>
      </c>
      <c r="BM615" s="216" t="s">
        <v>1049</v>
      </c>
    </row>
    <row r="616" s="2" customFormat="1">
      <c r="A616" s="39"/>
      <c r="B616" s="40"/>
      <c r="C616" s="41"/>
      <c r="D616" s="218" t="s">
        <v>138</v>
      </c>
      <c r="E616" s="41"/>
      <c r="F616" s="219" t="s">
        <v>1048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138</v>
      </c>
      <c r="AU616" s="18" t="s">
        <v>83</v>
      </c>
    </row>
    <row r="617" s="2" customFormat="1">
      <c r="A617" s="39"/>
      <c r="B617" s="40"/>
      <c r="C617" s="41"/>
      <c r="D617" s="223" t="s">
        <v>140</v>
      </c>
      <c r="E617" s="41"/>
      <c r="F617" s="224" t="s">
        <v>1050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140</v>
      </c>
      <c r="AU617" s="18" t="s">
        <v>83</v>
      </c>
    </row>
    <row r="618" s="13" customFormat="1">
      <c r="A618" s="13"/>
      <c r="B618" s="225"/>
      <c r="C618" s="226"/>
      <c r="D618" s="218" t="s">
        <v>142</v>
      </c>
      <c r="E618" s="227" t="s">
        <v>19</v>
      </c>
      <c r="F618" s="228" t="s">
        <v>330</v>
      </c>
      <c r="G618" s="226"/>
      <c r="H618" s="229">
        <v>26</v>
      </c>
      <c r="I618" s="230"/>
      <c r="J618" s="226"/>
      <c r="K618" s="226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142</v>
      </c>
      <c r="AU618" s="235" t="s">
        <v>83</v>
      </c>
      <c r="AV618" s="13" t="s">
        <v>83</v>
      </c>
      <c r="AW618" s="13" t="s">
        <v>35</v>
      </c>
      <c r="AX618" s="13" t="s">
        <v>73</v>
      </c>
      <c r="AY618" s="235" t="s">
        <v>129</v>
      </c>
    </row>
    <row r="619" s="15" customFormat="1">
      <c r="A619" s="15"/>
      <c r="B619" s="246"/>
      <c r="C619" s="247"/>
      <c r="D619" s="218" t="s">
        <v>142</v>
      </c>
      <c r="E619" s="248" t="s">
        <v>19</v>
      </c>
      <c r="F619" s="249" t="s">
        <v>145</v>
      </c>
      <c r="G619" s="247"/>
      <c r="H619" s="250">
        <v>26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6" t="s">
        <v>142</v>
      </c>
      <c r="AU619" s="256" t="s">
        <v>83</v>
      </c>
      <c r="AV619" s="15" t="s">
        <v>136</v>
      </c>
      <c r="AW619" s="15" t="s">
        <v>35</v>
      </c>
      <c r="AX619" s="15" t="s">
        <v>81</v>
      </c>
      <c r="AY619" s="256" t="s">
        <v>129</v>
      </c>
    </row>
    <row r="620" s="2" customFormat="1" ht="24.15" customHeight="1">
      <c r="A620" s="39"/>
      <c r="B620" s="40"/>
      <c r="C620" s="260" t="s">
        <v>1051</v>
      </c>
      <c r="D620" s="260" t="s">
        <v>371</v>
      </c>
      <c r="E620" s="261" t="s">
        <v>1052</v>
      </c>
      <c r="F620" s="262" t="s">
        <v>1053</v>
      </c>
      <c r="G620" s="263" t="s">
        <v>204</v>
      </c>
      <c r="H620" s="264">
        <v>26</v>
      </c>
      <c r="I620" s="265"/>
      <c r="J620" s="266">
        <f>ROUND(I620*H620,2)</f>
        <v>0</v>
      </c>
      <c r="K620" s="262" t="s">
        <v>135</v>
      </c>
      <c r="L620" s="267"/>
      <c r="M620" s="268" t="s">
        <v>19</v>
      </c>
      <c r="N620" s="269" t="s">
        <v>44</v>
      </c>
      <c r="O620" s="85"/>
      <c r="P620" s="214">
        <f>O620*H620</f>
        <v>0</v>
      </c>
      <c r="Q620" s="214">
        <v>0.17000000000000001</v>
      </c>
      <c r="R620" s="214">
        <f>Q620*H620</f>
        <v>4.4199999999999999</v>
      </c>
      <c r="S620" s="214">
        <v>0</v>
      </c>
      <c r="T620" s="21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6" t="s">
        <v>194</v>
      </c>
      <c r="AT620" s="216" t="s">
        <v>371</v>
      </c>
      <c r="AU620" s="216" t="s">
        <v>83</v>
      </c>
      <c r="AY620" s="18" t="s">
        <v>129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8" t="s">
        <v>81</v>
      </c>
      <c r="BK620" s="217">
        <f>ROUND(I620*H620,2)</f>
        <v>0</v>
      </c>
      <c r="BL620" s="18" t="s">
        <v>136</v>
      </c>
      <c r="BM620" s="216" t="s">
        <v>1054</v>
      </c>
    </row>
    <row r="621" s="2" customFormat="1">
      <c r="A621" s="39"/>
      <c r="B621" s="40"/>
      <c r="C621" s="41"/>
      <c r="D621" s="218" t="s">
        <v>138</v>
      </c>
      <c r="E621" s="41"/>
      <c r="F621" s="219" t="s">
        <v>1053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138</v>
      </c>
      <c r="AU621" s="18" t="s">
        <v>83</v>
      </c>
    </row>
    <row r="622" s="2" customFormat="1">
      <c r="A622" s="39"/>
      <c r="B622" s="40"/>
      <c r="C622" s="41"/>
      <c r="D622" s="223" t="s">
        <v>140</v>
      </c>
      <c r="E622" s="41"/>
      <c r="F622" s="224" t="s">
        <v>1055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140</v>
      </c>
      <c r="AU622" s="18" t="s">
        <v>83</v>
      </c>
    </row>
    <row r="623" s="2" customFormat="1" ht="24.15" customHeight="1">
      <c r="A623" s="39"/>
      <c r="B623" s="40"/>
      <c r="C623" s="260" t="s">
        <v>1056</v>
      </c>
      <c r="D623" s="260" t="s">
        <v>371</v>
      </c>
      <c r="E623" s="261" t="s">
        <v>1057</v>
      </c>
      <c r="F623" s="262" t="s">
        <v>1058</v>
      </c>
      <c r="G623" s="263" t="s">
        <v>204</v>
      </c>
      <c r="H623" s="264">
        <v>26</v>
      </c>
      <c r="I623" s="265"/>
      <c r="J623" s="266">
        <f>ROUND(I623*H623,2)</f>
        <v>0</v>
      </c>
      <c r="K623" s="262" t="s">
        <v>135</v>
      </c>
      <c r="L623" s="267"/>
      <c r="M623" s="268" t="s">
        <v>19</v>
      </c>
      <c r="N623" s="269" t="s">
        <v>44</v>
      </c>
      <c r="O623" s="85"/>
      <c r="P623" s="214">
        <f>O623*H623</f>
        <v>0</v>
      </c>
      <c r="Q623" s="214">
        <v>0.040000000000000001</v>
      </c>
      <c r="R623" s="214">
        <f>Q623*H623</f>
        <v>1.04</v>
      </c>
      <c r="S623" s="214">
        <v>0</v>
      </c>
      <c r="T623" s="215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6" t="s">
        <v>194</v>
      </c>
      <c r="AT623" s="216" t="s">
        <v>371</v>
      </c>
      <c r="AU623" s="216" t="s">
        <v>83</v>
      </c>
      <c r="AY623" s="18" t="s">
        <v>129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8" t="s">
        <v>81</v>
      </c>
      <c r="BK623" s="217">
        <f>ROUND(I623*H623,2)</f>
        <v>0</v>
      </c>
      <c r="BL623" s="18" t="s">
        <v>136</v>
      </c>
      <c r="BM623" s="216" t="s">
        <v>1059</v>
      </c>
    </row>
    <row r="624" s="2" customFormat="1">
      <c r="A624" s="39"/>
      <c r="B624" s="40"/>
      <c r="C624" s="41"/>
      <c r="D624" s="218" t="s">
        <v>138</v>
      </c>
      <c r="E624" s="41"/>
      <c r="F624" s="219" t="s">
        <v>1058</v>
      </c>
      <c r="G624" s="41"/>
      <c r="H624" s="41"/>
      <c r="I624" s="220"/>
      <c r="J624" s="41"/>
      <c r="K624" s="41"/>
      <c r="L624" s="45"/>
      <c r="M624" s="221"/>
      <c r="N624" s="222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138</v>
      </c>
      <c r="AU624" s="18" t="s">
        <v>83</v>
      </c>
    </row>
    <row r="625" s="2" customFormat="1">
      <c r="A625" s="39"/>
      <c r="B625" s="40"/>
      <c r="C625" s="41"/>
      <c r="D625" s="223" t="s">
        <v>140</v>
      </c>
      <c r="E625" s="41"/>
      <c r="F625" s="224" t="s">
        <v>1060</v>
      </c>
      <c r="G625" s="41"/>
      <c r="H625" s="41"/>
      <c r="I625" s="220"/>
      <c r="J625" s="41"/>
      <c r="K625" s="41"/>
      <c r="L625" s="45"/>
      <c r="M625" s="221"/>
      <c r="N625" s="222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140</v>
      </c>
      <c r="AU625" s="18" t="s">
        <v>83</v>
      </c>
    </row>
    <row r="626" s="2" customFormat="1" ht="24.15" customHeight="1">
      <c r="A626" s="39"/>
      <c r="B626" s="40"/>
      <c r="C626" s="260" t="s">
        <v>1061</v>
      </c>
      <c r="D626" s="260" t="s">
        <v>371</v>
      </c>
      <c r="E626" s="261" t="s">
        <v>1062</v>
      </c>
      <c r="F626" s="262" t="s">
        <v>1063</v>
      </c>
      <c r="G626" s="263" t="s">
        <v>204</v>
      </c>
      <c r="H626" s="264">
        <v>26</v>
      </c>
      <c r="I626" s="265"/>
      <c r="J626" s="266">
        <f>ROUND(I626*H626,2)</f>
        <v>0</v>
      </c>
      <c r="K626" s="262" t="s">
        <v>135</v>
      </c>
      <c r="L626" s="267"/>
      <c r="M626" s="268" t="s">
        <v>19</v>
      </c>
      <c r="N626" s="269" t="s">
        <v>44</v>
      </c>
      <c r="O626" s="85"/>
      <c r="P626" s="214">
        <f>O626*H626</f>
        <v>0</v>
      </c>
      <c r="Q626" s="214">
        <v>0.060999999999999999</v>
      </c>
      <c r="R626" s="214">
        <f>Q626*H626</f>
        <v>1.5859999999999999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194</v>
      </c>
      <c r="AT626" s="216" t="s">
        <v>371</v>
      </c>
      <c r="AU626" s="216" t="s">
        <v>83</v>
      </c>
      <c r="AY626" s="18" t="s">
        <v>129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81</v>
      </c>
      <c r="BK626" s="217">
        <f>ROUND(I626*H626,2)</f>
        <v>0</v>
      </c>
      <c r="BL626" s="18" t="s">
        <v>136</v>
      </c>
      <c r="BM626" s="216" t="s">
        <v>1064</v>
      </c>
    </row>
    <row r="627" s="2" customFormat="1">
      <c r="A627" s="39"/>
      <c r="B627" s="40"/>
      <c r="C627" s="41"/>
      <c r="D627" s="218" t="s">
        <v>138</v>
      </c>
      <c r="E627" s="41"/>
      <c r="F627" s="219" t="s">
        <v>1063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138</v>
      </c>
      <c r="AU627" s="18" t="s">
        <v>83</v>
      </c>
    </row>
    <row r="628" s="2" customFormat="1">
      <c r="A628" s="39"/>
      <c r="B628" s="40"/>
      <c r="C628" s="41"/>
      <c r="D628" s="223" t="s">
        <v>140</v>
      </c>
      <c r="E628" s="41"/>
      <c r="F628" s="224" t="s">
        <v>1065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140</v>
      </c>
      <c r="AU628" s="18" t="s">
        <v>83</v>
      </c>
    </row>
    <row r="629" s="2" customFormat="1" ht="21.75" customHeight="1">
      <c r="A629" s="39"/>
      <c r="B629" s="40"/>
      <c r="C629" s="260" t="s">
        <v>1066</v>
      </c>
      <c r="D629" s="260" t="s">
        <v>371</v>
      </c>
      <c r="E629" s="261" t="s">
        <v>1067</v>
      </c>
      <c r="F629" s="262" t="s">
        <v>1068</v>
      </c>
      <c r="G629" s="263" t="s">
        <v>204</v>
      </c>
      <c r="H629" s="264">
        <v>26</v>
      </c>
      <c r="I629" s="265"/>
      <c r="J629" s="266">
        <f>ROUND(I629*H629,2)</f>
        <v>0</v>
      </c>
      <c r="K629" s="262" t="s">
        <v>135</v>
      </c>
      <c r="L629" s="267"/>
      <c r="M629" s="268" t="s">
        <v>19</v>
      </c>
      <c r="N629" s="269" t="s">
        <v>44</v>
      </c>
      <c r="O629" s="85"/>
      <c r="P629" s="214">
        <f>O629*H629</f>
        <v>0</v>
      </c>
      <c r="Q629" s="214">
        <v>0.040000000000000001</v>
      </c>
      <c r="R629" s="214">
        <f>Q629*H629</f>
        <v>1.04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194</v>
      </c>
      <c r="AT629" s="216" t="s">
        <v>371</v>
      </c>
      <c r="AU629" s="216" t="s">
        <v>83</v>
      </c>
      <c r="AY629" s="18" t="s">
        <v>129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81</v>
      </c>
      <c r="BK629" s="217">
        <f>ROUND(I629*H629,2)</f>
        <v>0</v>
      </c>
      <c r="BL629" s="18" t="s">
        <v>136</v>
      </c>
      <c r="BM629" s="216" t="s">
        <v>1069</v>
      </c>
    </row>
    <row r="630" s="2" customFormat="1">
      <c r="A630" s="39"/>
      <c r="B630" s="40"/>
      <c r="C630" s="41"/>
      <c r="D630" s="218" t="s">
        <v>138</v>
      </c>
      <c r="E630" s="41"/>
      <c r="F630" s="219" t="s">
        <v>1068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138</v>
      </c>
      <c r="AU630" s="18" t="s">
        <v>83</v>
      </c>
    </row>
    <row r="631" s="2" customFormat="1">
      <c r="A631" s="39"/>
      <c r="B631" s="40"/>
      <c r="C631" s="41"/>
      <c r="D631" s="223" t="s">
        <v>140</v>
      </c>
      <c r="E631" s="41"/>
      <c r="F631" s="224" t="s">
        <v>1070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140</v>
      </c>
      <c r="AU631" s="18" t="s">
        <v>83</v>
      </c>
    </row>
    <row r="632" s="2" customFormat="1" ht="21.75" customHeight="1">
      <c r="A632" s="39"/>
      <c r="B632" s="40"/>
      <c r="C632" s="260" t="s">
        <v>1071</v>
      </c>
      <c r="D632" s="260" t="s">
        <v>371</v>
      </c>
      <c r="E632" s="261" t="s">
        <v>1072</v>
      </c>
      <c r="F632" s="262" t="s">
        <v>1073</v>
      </c>
      <c r="G632" s="263" t="s">
        <v>204</v>
      </c>
      <c r="H632" s="264">
        <v>26</v>
      </c>
      <c r="I632" s="265"/>
      <c r="J632" s="266">
        <f>ROUND(I632*H632,2)</f>
        <v>0</v>
      </c>
      <c r="K632" s="262" t="s">
        <v>135</v>
      </c>
      <c r="L632" s="267"/>
      <c r="M632" s="268" t="s">
        <v>19</v>
      </c>
      <c r="N632" s="269" t="s">
        <v>44</v>
      </c>
      <c r="O632" s="85"/>
      <c r="P632" s="214">
        <f>O632*H632</f>
        <v>0</v>
      </c>
      <c r="Q632" s="214">
        <v>0.0085000000000000006</v>
      </c>
      <c r="R632" s="214">
        <f>Q632*H632</f>
        <v>0.22100000000000003</v>
      </c>
      <c r="S632" s="214">
        <v>0</v>
      </c>
      <c r="T632" s="21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6" t="s">
        <v>194</v>
      </c>
      <c r="AT632" s="216" t="s">
        <v>371</v>
      </c>
      <c r="AU632" s="216" t="s">
        <v>83</v>
      </c>
      <c r="AY632" s="18" t="s">
        <v>129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8" t="s">
        <v>81</v>
      </c>
      <c r="BK632" s="217">
        <f>ROUND(I632*H632,2)</f>
        <v>0</v>
      </c>
      <c r="BL632" s="18" t="s">
        <v>136</v>
      </c>
      <c r="BM632" s="216" t="s">
        <v>1074</v>
      </c>
    </row>
    <row r="633" s="2" customFormat="1">
      <c r="A633" s="39"/>
      <c r="B633" s="40"/>
      <c r="C633" s="41"/>
      <c r="D633" s="218" t="s">
        <v>138</v>
      </c>
      <c r="E633" s="41"/>
      <c r="F633" s="219" t="s">
        <v>1073</v>
      </c>
      <c r="G633" s="41"/>
      <c r="H633" s="41"/>
      <c r="I633" s="220"/>
      <c r="J633" s="41"/>
      <c r="K633" s="41"/>
      <c r="L633" s="45"/>
      <c r="M633" s="221"/>
      <c r="N633" s="222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138</v>
      </c>
      <c r="AU633" s="18" t="s">
        <v>83</v>
      </c>
    </row>
    <row r="634" s="2" customFormat="1">
      <c r="A634" s="39"/>
      <c r="B634" s="40"/>
      <c r="C634" s="41"/>
      <c r="D634" s="223" t="s">
        <v>140</v>
      </c>
      <c r="E634" s="41"/>
      <c r="F634" s="224" t="s">
        <v>1075</v>
      </c>
      <c r="G634" s="41"/>
      <c r="H634" s="41"/>
      <c r="I634" s="220"/>
      <c r="J634" s="41"/>
      <c r="K634" s="41"/>
      <c r="L634" s="45"/>
      <c r="M634" s="221"/>
      <c r="N634" s="222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140</v>
      </c>
      <c r="AU634" s="18" t="s">
        <v>83</v>
      </c>
    </row>
    <row r="635" s="2" customFormat="1" ht="16.5" customHeight="1">
      <c r="A635" s="39"/>
      <c r="B635" s="40"/>
      <c r="C635" s="260" t="s">
        <v>1076</v>
      </c>
      <c r="D635" s="260" t="s">
        <v>371</v>
      </c>
      <c r="E635" s="261" t="s">
        <v>1077</v>
      </c>
      <c r="F635" s="262" t="s">
        <v>1078</v>
      </c>
      <c r="G635" s="263" t="s">
        <v>428</v>
      </c>
      <c r="H635" s="264">
        <v>26</v>
      </c>
      <c r="I635" s="265"/>
      <c r="J635" s="266">
        <f>ROUND(I635*H635,2)</f>
        <v>0</v>
      </c>
      <c r="K635" s="262" t="s">
        <v>135</v>
      </c>
      <c r="L635" s="267"/>
      <c r="M635" s="268" t="s">
        <v>19</v>
      </c>
      <c r="N635" s="269" t="s">
        <v>44</v>
      </c>
      <c r="O635" s="85"/>
      <c r="P635" s="214">
        <f>O635*H635</f>
        <v>0</v>
      </c>
      <c r="Q635" s="214">
        <v>0.037999999999999999</v>
      </c>
      <c r="R635" s="214">
        <f>Q635*H635</f>
        <v>0.98799999999999999</v>
      </c>
      <c r="S635" s="214">
        <v>0</v>
      </c>
      <c r="T635" s="21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16" t="s">
        <v>194</v>
      </c>
      <c r="AT635" s="216" t="s">
        <v>371</v>
      </c>
      <c r="AU635" s="216" t="s">
        <v>83</v>
      </c>
      <c r="AY635" s="18" t="s">
        <v>129</v>
      </c>
      <c r="BE635" s="217">
        <f>IF(N635="základní",J635,0)</f>
        <v>0</v>
      </c>
      <c r="BF635" s="217">
        <f>IF(N635="snížená",J635,0)</f>
        <v>0</v>
      </c>
      <c r="BG635" s="217">
        <f>IF(N635="zákl. přenesená",J635,0)</f>
        <v>0</v>
      </c>
      <c r="BH635" s="217">
        <f>IF(N635="sníž. přenesená",J635,0)</f>
        <v>0</v>
      </c>
      <c r="BI635" s="217">
        <f>IF(N635="nulová",J635,0)</f>
        <v>0</v>
      </c>
      <c r="BJ635" s="18" t="s">
        <v>81</v>
      </c>
      <c r="BK635" s="217">
        <f>ROUND(I635*H635,2)</f>
        <v>0</v>
      </c>
      <c r="BL635" s="18" t="s">
        <v>136</v>
      </c>
      <c r="BM635" s="216" t="s">
        <v>1079</v>
      </c>
    </row>
    <row r="636" s="2" customFormat="1">
      <c r="A636" s="39"/>
      <c r="B636" s="40"/>
      <c r="C636" s="41"/>
      <c r="D636" s="218" t="s">
        <v>138</v>
      </c>
      <c r="E636" s="41"/>
      <c r="F636" s="219" t="s">
        <v>1078</v>
      </c>
      <c r="G636" s="41"/>
      <c r="H636" s="41"/>
      <c r="I636" s="220"/>
      <c r="J636" s="41"/>
      <c r="K636" s="41"/>
      <c r="L636" s="45"/>
      <c r="M636" s="221"/>
      <c r="N636" s="222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138</v>
      </c>
      <c r="AU636" s="18" t="s">
        <v>83</v>
      </c>
    </row>
    <row r="637" s="2" customFormat="1">
      <c r="A637" s="39"/>
      <c r="B637" s="40"/>
      <c r="C637" s="41"/>
      <c r="D637" s="223" t="s">
        <v>140</v>
      </c>
      <c r="E637" s="41"/>
      <c r="F637" s="224" t="s">
        <v>1080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140</v>
      </c>
      <c r="AU637" s="18" t="s">
        <v>83</v>
      </c>
    </row>
    <row r="638" s="13" customFormat="1">
      <c r="A638" s="13"/>
      <c r="B638" s="225"/>
      <c r="C638" s="226"/>
      <c r="D638" s="218" t="s">
        <v>142</v>
      </c>
      <c r="E638" s="227" t="s">
        <v>19</v>
      </c>
      <c r="F638" s="228" t="s">
        <v>1081</v>
      </c>
      <c r="G638" s="226"/>
      <c r="H638" s="229">
        <v>26</v>
      </c>
      <c r="I638" s="230"/>
      <c r="J638" s="226"/>
      <c r="K638" s="226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142</v>
      </c>
      <c r="AU638" s="235" t="s">
        <v>83</v>
      </c>
      <c r="AV638" s="13" t="s">
        <v>83</v>
      </c>
      <c r="AW638" s="13" t="s">
        <v>35</v>
      </c>
      <c r="AX638" s="13" t="s">
        <v>73</v>
      </c>
      <c r="AY638" s="235" t="s">
        <v>129</v>
      </c>
    </row>
    <row r="639" s="15" customFormat="1">
      <c r="A639" s="15"/>
      <c r="B639" s="246"/>
      <c r="C639" s="247"/>
      <c r="D639" s="218" t="s">
        <v>142</v>
      </c>
      <c r="E639" s="248" t="s">
        <v>19</v>
      </c>
      <c r="F639" s="249" t="s">
        <v>145</v>
      </c>
      <c r="G639" s="247"/>
      <c r="H639" s="250">
        <v>26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6" t="s">
        <v>142</v>
      </c>
      <c r="AU639" s="256" t="s">
        <v>83</v>
      </c>
      <c r="AV639" s="15" t="s">
        <v>136</v>
      </c>
      <c r="AW639" s="15" t="s">
        <v>35</v>
      </c>
      <c r="AX639" s="15" t="s">
        <v>81</v>
      </c>
      <c r="AY639" s="256" t="s">
        <v>129</v>
      </c>
    </row>
    <row r="640" s="12" customFormat="1" ht="22.8" customHeight="1">
      <c r="A640" s="12"/>
      <c r="B640" s="189"/>
      <c r="C640" s="190"/>
      <c r="D640" s="191" t="s">
        <v>72</v>
      </c>
      <c r="E640" s="203" t="s">
        <v>200</v>
      </c>
      <c r="F640" s="203" t="s">
        <v>201</v>
      </c>
      <c r="G640" s="190"/>
      <c r="H640" s="190"/>
      <c r="I640" s="193"/>
      <c r="J640" s="204">
        <f>BK640</f>
        <v>0</v>
      </c>
      <c r="K640" s="190"/>
      <c r="L640" s="195"/>
      <c r="M640" s="196"/>
      <c r="N640" s="197"/>
      <c r="O640" s="197"/>
      <c r="P640" s="198">
        <f>SUM(P641:P846)</f>
        <v>0</v>
      </c>
      <c r="Q640" s="197"/>
      <c r="R640" s="198">
        <f>SUM(R641:R846)</f>
        <v>673.71369196000001</v>
      </c>
      <c r="S640" s="197"/>
      <c r="T640" s="199">
        <f>SUM(T641:T846)</f>
        <v>149.72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00" t="s">
        <v>81</v>
      </c>
      <c r="AT640" s="201" t="s">
        <v>72</v>
      </c>
      <c r="AU640" s="201" t="s">
        <v>81</v>
      </c>
      <c r="AY640" s="200" t="s">
        <v>129</v>
      </c>
      <c r="BK640" s="202">
        <f>SUM(BK641:BK846)</f>
        <v>0</v>
      </c>
    </row>
    <row r="641" s="2" customFormat="1" ht="24.15" customHeight="1">
      <c r="A641" s="39"/>
      <c r="B641" s="40"/>
      <c r="C641" s="205" t="s">
        <v>1082</v>
      </c>
      <c r="D641" s="205" t="s">
        <v>131</v>
      </c>
      <c r="E641" s="206" t="s">
        <v>1083</v>
      </c>
      <c r="F641" s="207" t="s">
        <v>1084</v>
      </c>
      <c r="G641" s="208" t="s">
        <v>428</v>
      </c>
      <c r="H641" s="209">
        <v>18</v>
      </c>
      <c r="I641" s="210"/>
      <c r="J641" s="211">
        <f>ROUND(I641*H641,2)</f>
        <v>0</v>
      </c>
      <c r="K641" s="207" t="s">
        <v>135</v>
      </c>
      <c r="L641" s="45"/>
      <c r="M641" s="212" t="s">
        <v>19</v>
      </c>
      <c r="N641" s="213" t="s">
        <v>44</v>
      </c>
      <c r="O641" s="85"/>
      <c r="P641" s="214">
        <f>O641*H641</f>
        <v>0</v>
      </c>
      <c r="Q641" s="214">
        <v>0.00073999999999999999</v>
      </c>
      <c r="R641" s="214">
        <f>Q641*H641</f>
        <v>0.01332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136</v>
      </c>
      <c r="AT641" s="216" t="s">
        <v>131</v>
      </c>
      <c r="AU641" s="216" t="s">
        <v>83</v>
      </c>
      <c r="AY641" s="18" t="s">
        <v>129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81</v>
      </c>
      <c r="BK641" s="217">
        <f>ROUND(I641*H641,2)</f>
        <v>0</v>
      </c>
      <c r="BL641" s="18" t="s">
        <v>136</v>
      </c>
      <c r="BM641" s="216" t="s">
        <v>1085</v>
      </c>
    </row>
    <row r="642" s="2" customFormat="1">
      <c r="A642" s="39"/>
      <c r="B642" s="40"/>
      <c r="C642" s="41"/>
      <c r="D642" s="218" t="s">
        <v>138</v>
      </c>
      <c r="E642" s="41"/>
      <c r="F642" s="219" t="s">
        <v>1084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138</v>
      </c>
      <c r="AU642" s="18" t="s">
        <v>83</v>
      </c>
    </row>
    <row r="643" s="2" customFormat="1">
      <c r="A643" s="39"/>
      <c r="B643" s="40"/>
      <c r="C643" s="41"/>
      <c r="D643" s="223" t="s">
        <v>140</v>
      </c>
      <c r="E643" s="41"/>
      <c r="F643" s="224" t="s">
        <v>1086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140</v>
      </c>
      <c r="AU643" s="18" t="s">
        <v>83</v>
      </c>
    </row>
    <row r="644" s="14" customFormat="1">
      <c r="A644" s="14"/>
      <c r="B644" s="236"/>
      <c r="C644" s="237"/>
      <c r="D644" s="218" t="s">
        <v>142</v>
      </c>
      <c r="E644" s="238" t="s">
        <v>19</v>
      </c>
      <c r="F644" s="239" t="s">
        <v>666</v>
      </c>
      <c r="G644" s="237"/>
      <c r="H644" s="238" t="s">
        <v>19</v>
      </c>
      <c r="I644" s="240"/>
      <c r="J644" s="237"/>
      <c r="K644" s="237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142</v>
      </c>
      <c r="AU644" s="245" t="s">
        <v>83</v>
      </c>
      <c r="AV644" s="14" t="s">
        <v>81</v>
      </c>
      <c r="AW644" s="14" t="s">
        <v>35</v>
      </c>
      <c r="AX644" s="14" t="s">
        <v>73</v>
      </c>
      <c r="AY644" s="245" t="s">
        <v>129</v>
      </c>
    </row>
    <row r="645" s="13" customFormat="1">
      <c r="A645" s="13"/>
      <c r="B645" s="225"/>
      <c r="C645" s="226"/>
      <c r="D645" s="218" t="s">
        <v>142</v>
      </c>
      <c r="E645" s="227" t="s">
        <v>19</v>
      </c>
      <c r="F645" s="228" t="s">
        <v>1087</v>
      </c>
      <c r="G645" s="226"/>
      <c r="H645" s="229">
        <v>9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142</v>
      </c>
      <c r="AU645" s="235" t="s">
        <v>83</v>
      </c>
      <c r="AV645" s="13" t="s">
        <v>83</v>
      </c>
      <c r="AW645" s="13" t="s">
        <v>35</v>
      </c>
      <c r="AX645" s="13" t="s">
        <v>73</v>
      </c>
      <c r="AY645" s="235" t="s">
        <v>129</v>
      </c>
    </row>
    <row r="646" s="14" customFormat="1">
      <c r="A646" s="14"/>
      <c r="B646" s="236"/>
      <c r="C646" s="237"/>
      <c r="D646" s="218" t="s">
        <v>142</v>
      </c>
      <c r="E646" s="238" t="s">
        <v>19</v>
      </c>
      <c r="F646" s="239" t="s">
        <v>1088</v>
      </c>
      <c r="G646" s="237"/>
      <c r="H646" s="238" t="s">
        <v>19</v>
      </c>
      <c r="I646" s="240"/>
      <c r="J646" s="237"/>
      <c r="K646" s="237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142</v>
      </c>
      <c r="AU646" s="245" t="s">
        <v>83</v>
      </c>
      <c r="AV646" s="14" t="s">
        <v>81</v>
      </c>
      <c r="AW646" s="14" t="s">
        <v>35</v>
      </c>
      <c r="AX646" s="14" t="s">
        <v>73</v>
      </c>
      <c r="AY646" s="245" t="s">
        <v>129</v>
      </c>
    </row>
    <row r="647" s="13" customFormat="1">
      <c r="A647" s="13"/>
      <c r="B647" s="225"/>
      <c r="C647" s="226"/>
      <c r="D647" s="218" t="s">
        <v>142</v>
      </c>
      <c r="E647" s="227" t="s">
        <v>19</v>
      </c>
      <c r="F647" s="228" t="s">
        <v>200</v>
      </c>
      <c r="G647" s="226"/>
      <c r="H647" s="229">
        <v>9</v>
      </c>
      <c r="I647" s="230"/>
      <c r="J647" s="226"/>
      <c r="K647" s="226"/>
      <c r="L647" s="231"/>
      <c r="M647" s="232"/>
      <c r="N647" s="233"/>
      <c r="O647" s="233"/>
      <c r="P647" s="233"/>
      <c r="Q647" s="233"/>
      <c r="R647" s="233"/>
      <c r="S647" s="233"/>
      <c r="T647" s="23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5" t="s">
        <v>142</v>
      </c>
      <c r="AU647" s="235" t="s">
        <v>83</v>
      </c>
      <c r="AV647" s="13" t="s">
        <v>83</v>
      </c>
      <c r="AW647" s="13" t="s">
        <v>35</v>
      </c>
      <c r="AX647" s="13" t="s">
        <v>73</v>
      </c>
      <c r="AY647" s="235" t="s">
        <v>129</v>
      </c>
    </row>
    <row r="648" s="15" customFormat="1">
      <c r="A648" s="15"/>
      <c r="B648" s="246"/>
      <c r="C648" s="247"/>
      <c r="D648" s="218" t="s">
        <v>142</v>
      </c>
      <c r="E648" s="248" t="s">
        <v>19</v>
      </c>
      <c r="F648" s="249" t="s">
        <v>145</v>
      </c>
      <c r="G648" s="247"/>
      <c r="H648" s="250">
        <v>18</v>
      </c>
      <c r="I648" s="251"/>
      <c r="J648" s="247"/>
      <c r="K648" s="247"/>
      <c r="L648" s="252"/>
      <c r="M648" s="253"/>
      <c r="N648" s="254"/>
      <c r="O648" s="254"/>
      <c r="P648" s="254"/>
      <c r="Q648" s="254"/>
      <c r="R648" s="254"/>
      <c r="S648" s="254"/>
      <c r="T648" s="25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6" t="s">
        <v>142</v>
      </c>
      <c r="AU648" s="256" t="s">
        <v>83</v>
      </c>
      <c r="AV648" s="15" t="s">
        <v>136</v>
      </c>
      <c r="AW648" s="15" t="s">
        <v>35</v>
      </c>
      <c r="AX648" s="15" t="s">
        <v>81</v>
      </c>
      <c r="AY648" s="256" t="s">
        <v>129</v>
      </c>
    </row>
    <row r="649" s="2" customFormat="1" ht="16.5" customHeight="1">
      <c r="A649" s="39"/>
      <c r="B649" s="40"/>
      <c r="C649" s="260" t="s">
        <v>1089</v>
      </c>
      <c r="D649" s="260" t="s">
        <v>371</v>
      </c>
      <c r="E649" s="261" t="s">
        <v>1090</v>
      </c>
      <c r="F649" s="262" t="s">
        <v>1091</v>
      </c>
      <c r="G649" s="263" t="s">
        <v>1092</v>
      </c>
      <c r="H649" s="264">
        <v>9</v>
      </c>
      <c r="I649" s="265"/>
      <c r="J649" s="266">
        <f>ROUND(I649*H649,2)</f>
        <v>0</v>
      </c>
      <c r="K649" s="262" t="s">
        <v>135</v>
      </c>
      <c r="L649" s="267"/>
      <c r="M649" s="268" t="s">
        <v>19</v>
      </c>
      <c r="N649" s="269" t="s">
        <v>44</v>
      </c>
      <c r="O649" s="85"/>
      <c r="P649" s="214">
        <f>O649*H649</f>
        <v>0</v>
      </c>
      <c r="Q649" s="214">
        <v>0.043999999999999997</v>
      </c>
      <c r="R649" s="214">
        <f>Q649*H649</f>
        <v>0.39599999999999996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194</v>
      </c>
      <c r="AT649" s="216" t="s">
        <v>371</v>
      </c>
      <c r="AU649" s="216" t="s">
        <v>83</v>
      </c>
      <c r="AY649" s="18" t="s">
        <v>129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81</v>
      </c>
      <c r="BK649" s="217">
        <f>ROUND(I649*H649,2)</f>
        <v>0</v>
      </c>
      <c r="BL649" s="18" t="s">
        <v>136</v>
      </c>
      <c r="BM649" s="216" t="s">
        <v>1093</v>
      </c>
    </row>
    <row r="650" s="2" customFormat="1">
      <c r="A650" s="39"/>
      <c r="B650" s="40"/>
      <c r="C650" s="41"/>
      <c r="D650" s="218" t="s">
        <v>138</v>
      </c>
      <c r="E650" s="41"/>
      <c r="F650" s="219" t="s">
        <v>1091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138</v>
      </c>
      <c r="AU650" s="18" t="s">
        <v>83</v>
      </c>
    </row>
    <row r="651" s="2" customFormat="1">
      <c r="A651" s="39"/>
      <c r="B651" s="40"/>
      <c r="C651" s="41"/>
      <c r="D651" s="223" t="s">
        <v>140</v>
      </c>
      <c r="E651" s="41"/>
      <c r="F651" s="224" t="s">
        <v>1094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140</v>
      </c>
      <c r="AU651" s="18" t="s">
        <v>83</v>
      </c>
    </row>
    <row r="652" s="2" customFormat="1" ht="16.5" customHeight="1">
      <c r="A652" s="39"/>
      <c r="B652" s="40"/>
      <c r="C652" s="260" t="s">
        <v>1095</v>
      </c>
      <c r="D652" s="260" t="s">
        <v>371</v>
      </c>
      <c r="E652" s="261" t="s">
        <v>1096</v>
      </c>
      <c r="F652" s="262" t="s">
        <v>1097</v>
      </c>
      <c r="G652" s="263" t="s">
        <v>1092</v>
      </c>
      <c r="H652" s="264">
        <v>9</v>
      </c>
      <c r="I652" s="265"/>
      <c r="J652" s="266">
        <f>ROUND(I652*H652,2)</f>
        <v>0</v>
      </c>
      <c r="K652" s="262" t="s">
        <v>135</v>
      </c>
      <c r="L652" s="267"/>
      <c r="M652" s="268" t="s">
        <v>19</v>
      </c>
      <c r="N652" s="269" t="s">
        <v>44</v>
      </c>
      <c r="O652" s="85"/>
      <c r="P652" s="214">
        <f>O652*H652</f>
        <v>0</v>
      </c>
      <c r="Q652" s="214">
        <v>0.043999999999999997</v>
      </c>
      <c r="R652" s="214">
        <f>Q652*H652</f>
        <v>0.39599999999999996</v>
      </c>
      <c r="S652" s="214">
        <v>0</v>
      </c>
      <c r="T652" s="21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6" t="s">
        <v>194</v>
      </c>
      <c r="AT652" s="216" t="s">
        <v>371</v>
      </c>
      <c r="AU652" s="216" t="s">
        <v>83</v>
      </c>
      <c r="AY652" s="18" t="s">
        <v>129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81</v>
      </c>
      <c r="BK652" s="217">
        <f>ROUND(I652*H652,2)</f>
        <v>0</v>
      </c>
      <c r="BL652" s="18" t="s">
        <v>136</v>
      </c>
      <c r="BM652" s="216" t="s">
        <v>1098</v>
      </c>
    </row>
    <row r="653" s="2" customFormat="1">
      <c r="A653" s="39"/>
      <c r="B653" s="40"/>
      <c r="C653" s="41"/>
      <c r="D653" s="218" t="s">
        <v>138</v>
      </c>
      <c r="E653" s="41"/>
      <c r="F653" s="219" t="s">
        <v>1097</v>
      </c>
      <c r="G653" s="41"/>
      <c r="H653" s="41"/>
      <c r="I653" s="220"/>
      <c r="J653" s="41"/>
      <c r="K653" s="41"/>
      <c r="L653" s="45"/>
      <c r="M653" s="221"/>
      <c r="N653" s="222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138</v>
      </c>
      <c r="AU653" s="18" t="s">
        <v>83</v>
      </c>
    </row>
    <row r="654" s="2" customFormat="1">
      <c r="A654" s="39"/>
      <c r="B654" s="40"/>
      <c r="C654" s="41"/>
      <c r="D654" s="223" t="s">
        <v>140</v>
      </c>
      <c r="E654" s="41"/>
      <c r="F654" s="224" t="s">
        <v>1099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140</v>
      </c>
      <c r="AU654" s="18" t="s">
        <v>83</v>
      </c>
    </row>
    <row r="655" s="13" customFormat="1">
      <c r="A655" s="13"/>
      <c r="B655" s="225"/>
      <c r="C655" s="226"/>
      <c r="D655" s="218" t="s">
        <v>142</v>
      </c>
      <c r="E655" s="227" t="s">
        <v>19</v>
      </c>
      <c r="F655" s="228" t="s">
        <v>1100</v>
      </c>
      <c r="G655" s="226"/>
      <c r="H655" s="229">
        <v>9</v>
      </c>
      <c r="I655" s="230"/>
      <c r="J655" s="226"/>
      <c r="K655" s="226"/>
      <c r="L655" s="231"/>
      <c r="M655" s="232"/>
      <c r="N655" s="233"/>
      <c r="O655" s="233"/>
      <c r="P655" s="233"/>
      <c r="Q655" s="233"/>
      <c r="R655" s="233"/>
      <c r="S655" s="233"/>
      <c r="T655" s="23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5" t="s">
        <v>142</v>
      </c>
      <c r="AU655" s="235" t="s">
        <v>83</v>
      </c>
      <c r="AV655" s="13" t="s">
        <v>83</v>
      </c>
      <c r="AW655" s="13" t="s">
        <v>35</v>
      </c>
      <c r="AX655" s="13" t="s">
        <v>73</v>
      </c>
      <c r="AY655" s="235" t="s">
        <v>129</v>
      </c>
    </row>
    <row r="656" s="15" customFormat="1">
      <c r="A656" s="15"/>
      <c r="B656" s="246"/>
      <c r="C656" s="247"/>
      <c r="D656" s="218" t="s">
        <v>142</v>
      </c>
      <c r="E656" s="248" t="s">
        <v>19</v>
      </c>
      <c r="F656" s="249" t="s">
        <v>145</v>
      </c>
      <c r="G656" s="247"/>
      <c r="H656" s="250">
        <v>9</v>
      </c>
      <c r="I656" s="251"/>
      <c r="J656" s="247"/>
      <c r="K656" s="247"/>
      <c r="L656" s="252"/>
      <c r="M656" s="253"/>
      <c r="N656" s="254"/>
      <c r="O656" s="254"/>
      <c r="P656" s="254"/>
      <c r="Q656" s="254"/>
      <c r="R656" s="254"/>
      <c r="S656" s="254"/>
      <c r="T656" s="25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6" t="s">
        <v>142</v>
      </c>
      <c r="AU656" s="256" t="s">
        <v>83</v>
      </c>
      <c r="AV656" s="15" t="s">
        <v>136</v>
      </c>
      <c r="AW656" s="15" t="s">
        <v>35</v>
      </c>
      <c r="AX656" s="15" t="s">
        <v>81</v>
      </c>
      <c r="AY656" s="256" t="s">
        <v>129</v>
      </c>
    </row>
    <row r="657" s="2" customFormat="1" ht="24.15" customHeight="1">
      <c r="A657" s="39"/>
      <c r="B657" s="40"/>
      <c r="C657" s="205" t="s">
        <v>1101</v>
      </c>
      <c r="D657" s="205" t="s">
        <v>131</v>
      </c>
      <c r="E657" s="206" t="s">
        <v>1102</v>
      </c>
      <c r="F657" s="207" t="s">
        <v>1103</v>
      </c>
      <c r="G657" s="208" t="s">
        <v>204</v>
      </c>
      <c r="H657" s="209">
        <v>20</v>
      </c>
      <c r="I657" s="210"/>
      <c r="J657" s="211">
        <f>ROUND(I657*H657,2)</f>
        <v>0</v>
      </c>
      <c r="K657" s="207" t="s">
        <v>135</v>
      </c>
      <c r="L657" s="45"/>
      <c r="M657" s="212" t="s">
        <v>19</v>
      </c>
      <c r="N657" s="213" t="s">
        <v>44</v>
      </c>
      <c r="O657" s="85"/>
      <c r="P657" s="214">
        <f>O657*H657</f>
        <v>0</v>
      </c>
      <c r="Q657" s="214">
        <v>0.00069999999999999999</v>
      </c>
      <c r="R657" s="214">
        <f>Q657*H657</f>
        <v>0.014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136</v>
      </c>
      <c r="AT657" s="216" t="s">
        <v>131</v>
      </c>
      <c r="AU657" s="216" t="s">
        <v>83</v>
      </c>
      <c r="AY657" s="18" t="s">
        <v>129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81</v>
      </c>
      <c r="BK657" s="217">
        <f>ROUND(I657*H657,2)</f>
        <v>0</v>
      </c>
      <c r="BL657" s="18" t="s">
        <v>136</v>
      </c>
      <c r="BM657" s="216" t="s">
        <v>1104</v>
      </c>
    </row>
    <row r="658" s="2" customFormat="1">
      <c r="A658" s="39"/>
      <c r="B658" s="40"/>
      <c r="C658" s="41"/>
      <c r="D658" s="218" t="s">
        <v>138</v>
      </c>
      <c r="E658" s="41"/>
      <c r="F658" s="219" t="s">
        <v>1105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138</v>
      </c>
      <c r="AU658" s="18" t="s">
        <v>83</v>
      </c>
    </row>
    <row r="659" s="2" customFormat="1">
      <c r="A659" s="39"/>
      <c r="B659" s="40"/>
      <c r="C659" s="41"/>
      <c r="D659" s="223" t="s">
        <v>140</v>
      </c>
      <c r="E659" s="41"/>
      <c r="F659" s="224" t="s">
        <v>1106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140</v>
      </c>
      <c r="AU659" s="18" t="s">
        <v>83</v>
      </c>
    </row>
    <row r="660" s="14" customFormat="1">
      <c r="A660" s="14"/>
      <c r="B660" s="236"/>
      <c r="C660" s="237"/>
      <c r="D660" s="218" t="s">
        <v>142</v>
      </c>
      <c r="E660" s="238" t="s">
        <v>19</v>
      </c>
      <c r="F660" s="239" t="s">
        <v>1107</v>
      </c>
      <c r="G660" s="237"/>
      <c r="H660" s="238" t="s">
        <v>19</v>
      </c>
      <c r="I660" s="240"/>
      <c r="J660" s="237"/>
      <c r="K660" s="237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142</v>
      </c>
      <c r="AU660" s="245" t="s">
        <v>83</v>
      </c>
      <c r="AV660" s="14" t="s">
        <v>81</v>
      </c>
      <c r="AW660" s="14" t="s">
        <v>35</v>
      </c>
      <c r="AX660" s="14" t="s">
        <v>73</v>
      </c>
      <c r="AY660" s="245" t="s">
        <v>129</v>
      </c>
    </row>
    <row r="661" s="13" customFormat="1">
      <c r="A661" s="13"/>
      <c r="B661" s="225"/>
      <c r="C661" s="226"/>
      <c r="D661" s="218" t="s">
        <v>142</v>
      </c>
      <c r="E661" s="227" t="s">
        <v>19</v>
      </c>
      <c r="F661" s="228" t="s">
        <v>83</v>
      </c>
      <c r="G661" s="226"/>
      <c r="H661" s="229">
        <v>2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142</v>
      </c>
      <c r="AU661" s="235" t="s">
        <v>83</v>
      </c>
      <c r="AV661" s="13" t="s">
        <v>83</v>
      </c>
      <c r="AW661" s="13" t="s">
        <v>35</v>
      </c>
      <c r="AX661" s="13" t="s">
        <v>73</v>
      </c>
      <c r="AY661" s="235" t="s">
        <v>129</v>
      </c>
    </row>
    <row r="662" s="14" customFormat="1">
      <c r="A662" s="14"/>
      <c r="B662" s="236"/>
      <c r="C662" s="237"/>
      <c r="D662" s="218" t="s">
        <v>142</v>
      </c>
      <c r="E662" s="238" t="s">
        <v>19</v>
      </c>
      <c r="F662" s="239" t="s">
        <v>1108</v>
      </c>
      <c r="G662" s="237"/>
      <c r="H662" s="238" t="s">
        <v>19</v>
      </c>
      <c r="I662" s="240"/>
      <c r="J662" s="237"/>
      <c r="K662" s="237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142</v>
      </c>
      <c r="AU662" s="245" t="s">
        <v>83</v>
      </c>
      <c r="AV662" s="14" t="s">
        <v>81</v>
      </c>
      <c r="AW662" s="14" t="s">
        <v>35</v>
      </c>
      <c r="AX662" s="14" t="s">
        <v>73</v>
      </c>
      <c r="AY662" s="245" t="s">
        <v>129</v>
      </c>
    </row>
    <row r="663" s="13" customFormat="1">
      <c r="A663" s="13"/>
      <c r="B663" s="225"/>
      <c r="C663" s="226"/>
      <c r="D663" s="218" t="s">
        <v>142</v>
      </c>
      <c r="E663" s="227" t="s">
        <v>19</v>
      </c>
      <c r="F663" s="228" t="s">
        <v>83</v>
      </c>
      <c r="G663" s="226"/>
      <c r="H663" s="229">
        <v>2</v>
      </c>
      <c r="I663" s="230"/>
      <c r="J663" s="226"/>
      <c r="K663" s="226"/>
      <c r="L663" s="231"/>
      <c r="M663" s="232"/>
      <c r="N663" s="233"/>
      <c r="O663" s="233"/>
      <c r="P663" s="233"/>
      <c r="Q663" s="233"/>
      <c r="R663" s="233"/>
      <c r="S663" s="233"/>
      <c r="T663" s="23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5" t="s">
        <v>142</v>
      </c>
      <c r="AU663" s="235" t="s">
        <v>83</v>
      </c>
      <c r="AV663" s="13" t="s">
        <v>83</v>
      </c>
      <c r="AW663" s="13" t="s">
        <v>35</v>
      </c>
      <c r="AX663" s="13" t="s">
        <v>73</v>
      </c>
      <c r="AY663" s="235" t="s">
        <v>129</v>
      </c>
    </row>
    <row r="664" s="14" customFormat="1">
      <c r="A664" s="14"/>
      <c r="B664" s="236"/>
      <c r="C664" s="237"/>
      <c r="D664" s="218" t="s">
        <v>142</v>
      </c>
      <c r="E664" s="238" t="s">
        <v>19</v>
      </c>
      <c r="F664" s="239" t="s">
        <v>1109</v>
      </c>
      <c r="G664" s="237"/>
      <c r="H664" s="238" t="s">
        <v>19</v>
      </c>
      <c r="I664" s="240"/>
      <c r="J664" s="237"/>
      <c r="K664" s="237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142</v>
      </c>
      <c r="AU664" s="245" t="s">
        <v>83</v>
      </c>
      <c r="AV664" s="14" t="s">
        <v>81</v>
      </c>
      <c r="AW664" s="14" t="s">
        <v>35</v>
      </c>
      <c r="AX664" s="14" t="s">
        <v>73</v>
      </c>
      <c r="AY664" s="245" t="s">
        <v>129</v>
      </c>
    </row>
    <row r="665" s="13" customFormat="1">
      <c r="A665" s="13"/>
      <c r="B665" s="225"/>
      <c r="C665" s="226"/>
      <c r="D665" s="218" t="s">
        <v>142</v>
      </c>
      <c r="E665" s="227" t="s">
        <v>19</v>
      </c>
      <c r="F665" s="228" t="s">
        <v>253</v>
      </c>
      <c r="G665" s="226"/>
      <c r="H665" s="229">
        <v>16</v>
      </c>
      <c r="I665" s="230"/>
      <c r="J665" s="226"/>
      <c r="K665" s="226"/>
      <c r="L665" s="231"/>
      <c r="M665" s="232"/>
      <c r="N665" s="233"/>
      <c r="O665" s="233"/>
      <c r="P665" s="233"/>
      <c r="Q665" s="233"/>
      <c r="R665" s="233"/>
      <c r="S665" s="233"/>
      <c r="T665" s="23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5" t="s">
        <v>142</v>
      </c>
      <c r="AU665" s="235" t="s">
        <v>83</v>
      </c>
      <c r="AV665" s="13" t="s">
        <v>83</v>
      </c>
      <c r="AW665" s="13" t="s">
        <v>35</v>
      </c>
      <c r="AX665" s="13" t="s">
        <v>73</v>
      </c>
      <c r="AY665" s="235" t="s">
        <v>129</v>
      </c>
    </row>
    <row r="666" s="15" customFormat="1">
      <c r="A666" s="15"/>
      <c r="B666" s="246"/>
      <c r="C666" s="247"/>
      <c r="D666" s="218" t="s">
        <v>142</v>
      </c>
      <c r="E666" s="248" t="s">
        <v>19</v>
      </c>
      <c r="F666" s="249" t="s">
        <v>145</v>
      </c>
      <c r="G666" s="247"/>
      <c r="H666" s="250">
        <v>20</v>
      </c>
      <c r="I666" s="251"/>
      <c r="J666" s="247"/>
      <c r="K666" s="247"/>
      <c r="L666" s="252"/>
      <c r="M666" s="253"/>
      <c r="N666" s="254"/>
      <c r="O666" s="254"/>
      <c r="P666" s="254"/>
      <c r="Q666" s="254"/>
      <c r="R666" s="254"/>
      <c r="S666" s="254"/>
      <c r="T666" s="25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6" t="s">
        <v>142</v>
      </c>
      <c r="AU666" s="256" t="s">
        <v>83</v>
      </c>
      <c r="AV666" s="15" t="s">
        <v>136</v>
      </c>
      <c r="AW666" s="15" t="s">
        <v>35</v>
      </c>
      <c r="AX666" s="15" t="s">
        <v>81</v>
      </c>
      <c r="AY666" s="256" t="s">
        <v>129</v>
      </c>
    </row>
    <row r="667" s="2" customFormat="1" ht="16.5" customHeight="1">
      <c r="A667" s="39"/>
      <c r="B667" s="40"/>
      <c r="C667" s="260" t="s">
        <v>1110</v>
      </c>
      <c r="D667" s="260" t="s">
        <v>371</v>
      </c>
      <c r="E667" s="261" t="s">
        <v>1111</v>
      </c>
      <c r="F667" s="262" t="s">
        <v>1112</v>
      </c>
      <c r="G667" s="263" t="s">
        <v>204</v>
      </c>
      <c r="H667" s="264">
        <v>20</v>
      </c>
      <c r="I667" s="265"/>
      <c r="J667" s="266">
        <f>ROUND(I667*H667,2)</f>
        <v>0</v>
      </c>
      <c r="K667" s="262" t="s">
        <v>19</v>
      </c>
      <c r="L667" s="267"/>
      <c r="M667" s="268" t="s">
        <v>19</v>
      </c>
      <c r="N667" s="269" t="s">
        <v>44</v>
      </c>
      <c r="O667" s="85"/>
      <c r="P667" s="214">
        <f>O667*H667</f>
        <v>0</v>
      </c>
      <c r="Q667" s="214">
        <v>0.0050000000000000001</v>
      </c>
      <c r="R667" s="214">
        <f>Q667*H667</f>
        <v>0.10000000000000001</v>
      </c>
      <c r="S667" s="214">
        <v>0</v>
      </c>
      <c r="T667" s="21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6" t="s">
        <v>194</v>
      </c>
      <c r="AT667" s="216" t="s">
        <v>371</v>
      </c>
      <c r="AU667" s="216" t="s">
        <v>83</v>
      </c>
      <c r="AY667" s="18" t="s">
        <v>129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8" t="s">
        <v>81</v>
      </c>
      <c r="BK667" s="217">
        <f>ROUND(I667*H667,2)</f>
        <v>0</v>
      </c>
      <c r="BL667" s="18" t="s">
        <v>136</v>
      </c>
      <c r="BM667" s="216" t="s">
        <v>1113</v>
      </c>
    </row>
    <row r="668" s="2" customFormat="1">
      <c r="A668" s="39"/>
      <c r="B668" s="40"/>
      <c r="C668" s="41"/>
      <c r="D668" s="218" t="s">
        <v>138</v>
      </c>
      <c r="E668" s="41"/>
      <c r="F668" s="219" t="s">
        <v>1112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138</v>
      </c>
      <c r="AU668" s="18" t="s">
        <v>83</v>
      </c>
    </row>
    <row r="669" s="2" customFormat="1" ht="24.15" customHeight="1">
      <c r="A669" s="39"/>
      <c r="B669" s="40"/>
      <c r="C669" s="205" t="s">
        <v>1114</v>
      </c>
      <c r="D669" s="205" t="s">
        <v>131</v>
      </c>
      <c r="E669" s="206" t="s">
        <v>1115</v>
      </c>
      <c r="F669" s="207" t="s">
        <v>1116</v>
      </c>
      <c r="G669" s="208" t="s">
        <v>204</v>
      </c>
      <c r="H669" s="209">
        <v>15</v>
      </c>
      <c r="I669" s="210"/>
      <c r="J669" s="211">
        <f>ROUND(I669*H669,2)</f>
        <v>0</v>
      </c>
      <c r="K669" s="207" t="s">
        <v>135</v>
      </c>
      <c r="L669" s="45"/>
      <c r="M669" s="212" t="s">
        <v>19</v>
      </c>
      <c r="N669" s="213" t="s">
        <v>44</v>
      </c>
      <c r="O669" s="85"/>
      <c r="P669" s="214">
        <f>O669*H669</f>
        <v>0</v>
      </c>
      <c r="Q669" s="214">
        <v>0.11241</v>
      </c>
      <c r="R669" s="214">
        <f>Q669*H669</f>
        <v>1.68615</v>
      </c>
      <c r="S669" s="214">
        <v>0</v>
      </c>
      <c r="T669" s="215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16" t="s">
        <v>136</v>
      </c>
      <c r="AT669" s="216" t="s">
        <v>131</v>
      </c>
      <c r="AU669" s="216" t="s">
        <v>83</v>
      </c>
      <c r="AY669" s="18" t="s">
        <v>129</v>
      </c>
      <c r="BE669" s="217">
        <f>IF(N669="základní",J669,0)</f>
        <v>0</v>
      </c>
      <c r="BF669" s="217">
        <f>IF(N669="snížená",J669,0)</f>
        <v>0</v>
      </c>
      <c r="BG669" s="217">
        <f>IF(N669="zákl. přenesená",J669,0)</f>
        <v>0</v>
      </c>
      <c r="BH669" s="217">
        <f>IF(N669="sníž. přenesená",J669,0)</f>
        <v>0</v>
      </c>
      <c r="BI669" s="217">
        <f>IF(N669="nulová",J669,0)</f>
        <v>0</v>
      </c>
      <c r="BJ669" s="18" t="s">
        <v>81</v>
      </c>
      <c r="BK669" s="217">
        <f>ROUND(I669*H669,2)</f>
        <v>0</v>
      </c>
      <c r="BL669" s="18" t="s">
        <v>136</v>
      </c>
      <c r="BM669" s="216" t="s">
        <v>1117</v>
      </c>
    </row>
    <row r="670" s="2" customFormat="1">
      <c r="A670" s="39"/>
      <c r="B670" s="40"/>
      <c r="C670" s="41"/>
      <c r="D670" s="218" t="s">
        <v>138</v>
      </c>
      <c r="E670" s="41"/>
      <c r="F670" s="219" t="s">
        <v>1118</v>
      </c>
      <c r="G670" s="41"/>
      <c r="H670" s="41"/>
      <c r="I670" s="220"/>
      <c r="J670" s="41"/>
      <c r="K670" s="41"/>
      <c r="L670" s="45"/>
      <c r="M670" s="221"/>
      <c r="N670" s="222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138</v>
      </c>
      <c r="AU670" s="18" t="s">
        <v>83</v>
      </c>
    </row>
    <row r="671" s="2" customFormat="1">
      <c r="A671" s="39"/>
      <c r="B671" s="40"/>
      <c r="C671" s="41"/>
      <c r="D671" s="223" t="s">
        <v>140</v>
      </c>
      <c r="E671" s="41"/>
      <c r="F671" s="224" t="s">
        <v>1119</v>
      </c>
      <c r="G671" s="41"/>
      <c r="H671" s="41"/>
      <c r="I671" s="220"/>
      <c r="J671" s="41"/>
      <c r="K671" s="41"/>
      <c r="L671" s="45"/>
      <c r="M671" s="221"/>
      <c r="N671" s="222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140</v>
      </c>
      <c r="AU671" s="18" t="s">
        <v>83</v>
      </c>
    </row>
    <row r="672" s="13" customFormat="1">
      <c r="A672" s="13"/>
      <c r="B672" s="225"/>
      <c r="C672" s="226"/>
      <c r="D672" s="218" t="s">
        <v>142</v>
      </c>
      <c r="E672" s="227" t="s">
        <v>19</v>
      </c>
      <c r="F672" s="228" t="s">
        <v>8</v>
      </c>
      <c r="G672" s="226"/>
      <c r="H672" s="229">
        <v>15</v>
      </c>
      <c r="I672" s="230"/>
      <c r="J672" s="226"/>
      <c r="K672" s="226"/>
      <c r="L672" s="231"/>
      <c r="M672" s="232"/>
      <c r="N672" s="233"/>
      <c r="O672" s="233"/>
      <c r="P672" s="233"/>
      <c r="Q672" s="233"/>
      <c r="R672" s="233"/>
      <c r="S672" s="233"/>
      <c r="T672" s="23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5" t="s">
        <v>142</v>
      </c>
      <c r="AU672" s="235" t="s">
        <v>83</v>
      </c>
      <c r="AV672" s="13" t="s">
        <v>83</v>
      </c>
      <c r="AW672" s="13" t="s">
        <v>35</v>
      </c>
      <c r="AX672" s="13" t="s">
        <v>73</v>
      </c>
      <c r="AY672" s="235" t="s">
        <v>129</v>
      </c>
    </row>
    <row r="673" s="15" customFormat="1">
      <c r="A673" s="15"/>
      <c r="B673" s="246"/>
      <c r="C673" s="247"/>
      <c r="D673" s="218" t="s">
        <v>142</v>
      </c>
      <c r="E673" s="248" t="s">
        <v>19</v>
      </c>
      <c r="F673" s="249" t="s">
        <v>145</v>
      </c>
      <c r="G673" s="247"/>
      <c r="H673" s="250">
        <v>15</v>
      </c>
      <c r="I673" s="251"/>
      <c r="J673" s="247"/>
      <c r="K673" s="247"/>
      <c r="L673" s="252"/>
      <c r="M673" s="253"/>
      <c r="N673" s="254"/>
      <c r="O673" s="254"/>
      <c r="P673" s="254"/>
      <c r="Q673" s="254"/>
      <c r="R673" s="254"/>
      <c r="S673" s="254"/>
      <c r="T673" s="25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56" t="s">
        <v>142</v>
      </c>
      <c r="AU673" s="256" t="s">
        <v>83</v>
      </c>
      <c r="AV673" s="15" t="s">
        <v>136</v>
      </c>
      <c r="AW673" s="15" t="s">
        <v>35</v>
      </c>
      <c r="AX673" s="15" t="s">
        <v>81</v>
      </c>
      <c r="AY673" s="256" t="s">
        <v>129</v>
      </c>
    </row>
    <row r="674" s="2" customFormat="1" ht="21.75" customHeight="1">
      <c r="A674" s="39"/>
      <c r="B674" s="40"/>
      <c r="C674" s="260" t="s">
        <v>1120</v>
      </c>
      <c r="D674" s="260" t="s">
        <v>371</v>
      </c>
      <c r="E674" s="261" t="s">
        <v>1121</v>
      </c>
      <c r="F674" s="262" t="s">
        <v>1122</v>
      </c>
      <c r="G674" s="263" t="s">
        <v>204</v>
      </c>
      <c r="H674" s="264">
        <v>15</v>
      </c>
      <c r="I674" s="265"/>
      <c r="J674" s="266">
        <f>ROUND(I674*H674,2)</f>
        <v>0</v>
      </c>
      <c r="K674" s="262" t="s">
        <v>135</v>
      </c>
      <c r="L674" s="267"/>
      <c r="M674" s="268" t="s">
        <v>19</v>
      </c>
      <c r="N674" s="269" t="s">
        <v>44</v>
      </c>
      <c r="O674" s="85"/>
      <c r="P674" s="214">
        <f>O674*H674</f>
        <v>0</v>
      </c>
      <c r="Q674" s="214">
        <v>0.0061000000000000004</v>
      </c>
      <c r="R674" s="214">
        <f>Q674*H674</f>
        <v>0.091500000000000012</v>
      </c>
      <c r="S674" s="214">
        <v>0</v>
      </c>
      <c r="T674" s="215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16" t="s">
        <v>194</v>
      </c>
      <c r="AT674" s="216" t="s">
        <v>371</v>
      </c>
      <c r="AU674" s="216" t="s">
        <v>83</v>
      </c>
      <c r="AY674" s="18" t="s">
        <v>129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8" t="s">
        <v>81</v>
      </c>
      <c r="BK674" s="217">
        <f>ROUND(I674*H674,2)</f>
        <v>0</v>
      </c>
      <c r="BL674" s="18" t="s">
        <v>136</v>
      </c>
      <c r="BM674" s="216" t="s">
        <v>1123</v>
      </c>
    </row>
    <row r="675" s="2" customFormat="1">
      <c r="A675" s="39"/>
      <c r="B675" s="40"/>
      <c r="C675" s="41"/>
      <c r="D675" s="218" t="s">
        <v>138</v>
      </c>
      <c r="E675" s="41"/>
      <c r="F675" s="219" t="s">
        <v>1122</v>
      </c>
      <c r="G675" s="41"/>
      <c r="H675" s="41"/>
      <c r="I675" s="220"/>
      <c r="J675" s="41"/>
      <c r="K675" s="41"/>
      <c r="L675" s="45"/>
      <c r="M675" s="221"/>
      <c r="N675" s="222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138</v>
      </c>
      <c r="AU675" s="18" t="s">
        <v>83</v>
      </c>
    </row>
    <row r="676" s="2" customFormat="1">
      <c r="A676" s="39"/>
      <c r="B676" s="40"/>
      <c r="C676" s="41"/>
      <c r="D676" s="223" t="s">
        <v>140</v>
      </c>
      <c r="E676" s="41"/>
      <c r="F676" s="224" t="s">
        <v>1124</v>
      </c>
      <c r="G676" s="41"/>
      <c r="H676" s="41"/>
      <c r="I676" s="220"/>
      <c r="J676" s="41"/>
      <c r="K676" s="41"/>
      <c r="L676" s="45"/>
      <c r="M676" s="221"/>
      <c r="N676" s="222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140</v>
      </c>
      <c r="AU676" s="18" t="s">
        <v>83</v>
      </c>
    </row>
    <row r="677" s="13" customFormat="1">
      <c r="A677" s="13"/>
      <c r="B677" s="225"/>
      <c r="C677" s="226"/>
      <c r="D677" s="218" t="s">
        <v>142</v>
      </c>
      <c r="E677" s="227" t="s">
        <v>19</v>
      </c>
      <c r="F677" s="228" t="s">
        <v>8</v>
      </c>
      <c r="G677" s="226"/>
      <c r="H677" s="229">
        <v>15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142</v>
      </c>
      <c r="AU677" s="235" t="s">
        <v>83</v>
      </c>
      <c r="AV677" s="13" t="s">
        <v>83</v>
      </c>
      <c r="AW677" s="13" t="s">
        <v>35</v>
      </c>
      <c r="AX677" s="13" t="s">
        <v>73</v>
      </c>
      <c r="AY677" s="235" t="s">
        <v>129</v>
      </c>
    </row>
    <row r="678" s="15" customFormat="1">
      <c r="A678" s="15"/>
      <c r="B678" s="246"/>
      <c r="C678" s="247"/>
      <c r="D678" s="218" t="s">
        <v>142</v>
      </c>
      <c r="E678" s="248" t="s">
        <v>19</v>
      </c>
      <c r="F678" s="249" t="s">
        <v>145</v>
      </c>
      <c r="G678" s="247"/>
      <c r="H678" s="250">
        <v>15</v>
      </c>
      <c r="I678" s="251"/>
      <c r="J678" s="247"/>
      <c r="K678" s="247"/>
      <c r="L678" s="252"/>
      <c r="M678" s="253"/>
      <c r="N678" s="254"/>
      <c r="O678" s="254"/>
      <c r="P678" s="254"/>
      <c r="Q678" s="254"/>
      <c r="R678" s="254"/>
      <c r="S678" s="254"/>
      <c r="T678" s="25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6" t="s">
        <v>142</v>
      </c>
      <c r="AU678" s="256" t="s">
        <v>83</v>
      </c>
      <c r="AV678" s="15" t="s">
        <v>136</v>
      </c>
      <c r="AW678" s="15" t="s">
        <v>35</v>
      </c>
      <c r="AX678" s="15" t="s">
        <v>81</v>
      </c>
      <c r="AY678" s="256" t="s">
        <v>129</v>
      </c>
    </row>
    <row r="679" s="2" customFormat="1" ht="16.5" customHeight="1">
      <c r="A679" s="39"/>
      <c r="B679" s="40"/>
      <c r="C679" s="260" t="s">
        <v>1125</v>
      </c>
      <c r="D679" s="260" t="s">
        <v>371</v>
      </c>
      <c r="E679" s="261" t="s">
        <v>1126</v>
      </c>
      <c r="F679" s="262" t="s">
        <v>1127</v>
      </c>
      <c r="G679" s="263" t="s">
        <v>204</v>
      </c>
      <c r="H679" s="264">
        <v>15</v>
      </c>
      <c r="I679" s="265"/>
      <c r="J679" s="266">
        <f>ROUND(I679*H679,2)</f>
        <v>0</v>
      </c>
      <c r="K679" s="262" t="s">
        <v>135</v>
      </c>
      <c r="L679" s="267"/>
      <c r="M679" s="268" t="s">
        <v>19</v>
      </c>
      <c r="N679" s="269" t="s">
        <v>44</v>
      </c>
      <c r="O679" s="85"/>
      <c r="P679" s="214">
        <f>O679*H679</f>
        <v>0</v>
      </c>
      <c r="Q679" s="214">
        <v>0.0030000000000000001</v>
      </c>
      <c r="R679" s="214">
        <f>Q679*H679</f>
        <v>0.044999999999999998</v>
      </c>
      <c r="S679" s="214">
        <v>0</v>
      </c>
      <c r="T679" s="215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6" t="s">
        <v>194</v>
      </c>
      <c r="AT679" s="216" t="s">
        <v>371</v>
      </c>
      <c r="AU679" s="216" t="s">
        <v>83</v>
      </c>
      <c r="AY679" s="18" t="s">
        <v>129</v>
      </c>
      <c r="BE679" s="217">
        <f>IF(N679="základní",J679,0)</f>
        <v>0</v>
      </c>
      <c r="BF679" s="217">
        <f>IF(N679="snížená",J679,0)</f>
        <v>0</v>
      </c>
      <c r="BG679" s="217">
        <f>IF(N679="zákl. přenesená",J679,0)</f>
        <v>0</v>
      </c>
      <c r="BH679" s="217">
        <f>IF(N679="sníž. přenesená",J679,0)</f>
        <v>0</v>
      </c>
      <c r="BI679" s="217">
        <f>IF(N679="nulová",J679,0)</f>
        <v>0</v>
      </c>
      <c r="BJ679" s="18" t="s">
        <v>81</v>
      </c>
      <c r="BK679" s="217">
        <f>ROUND(I679*H679,2)</f>
        <v>0</v>
      </c>
      <c r="BL679" s="18" t="s">
        <v>136</v>
      </c>
      <c r="BM679" s="216" t="s">
        <v>1128</v>
      </c>
    </row>
    <row r="680" s="2" customFormat="1">
      <c r="A680" s="39"/>
      <c r="B680" s="40"/>
      <c r="C680" s="41"/>
      <c r="D680" s="218" t="s">
        <v>138</v>
      </c>
      <c r="E680" s="41"/>
      <c r="F680" s="219" t="s">
        <v>1127</v>
      </c>
      <c r="G680" s="41"/>
      <c r="H680" s="41"/>
      <c r="I680" s="220"/>
      <c r="J680" s="41"/>
      <c r="K680" s="41"/>
      <c r="L680" s="45"/>
      <c r="M680" s="221"/>
      <c r="N680" s="222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138</v>
      </c>
      <c r="AU680" s="18" t="s">
        <v>83</v>
      </c>
    </row>
    <row r="681" s="2" customFormat="1">
      <c r="A681" s="39"/>
      <c r="B681" s="40"/>
      <c r="C681" s="41"/>
      <c r="D681" s="223" t="s">
        <v>140</v>
      </c>
      <c r="E681" s="41"/>
      <c r="F681" s="224" t="s">
        <v>1129</v>
      </c>
      <c r="G681" s="41"/>
      <c r="H681" s="41"/>
      <c r="I681" s="220"/>
      <c r="J681" s="41"/>
      <c r="K681" s="41"/>
      <c r="L681" s="45"/>
      <c r="M681" s="221"/>
      <c r="N681" s="222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140</v>
      </c>
      <c r="AU681" s="18" t="s">
        <v>83</v>
      </c>
    </row>
    <row r="682" s="13" customFormat="1">
      <c r="A682" s="13"/>
      <c r="B682" s="225"/>
      <c r="C682" s="226"/>
      <c r="D682" s="218" t="s">
        <v>142</v>
      </c>
      <c r="E682" s="227" t="s">
        <v>19</v>
      </c>
      <c r="F682" s="228" t="s">
        <v>8</v>
      </c>
      <c r="G682" s="226"/>
      <c r="H682" s="229">
        <v>15</v>
      </c>
      <c r="I682" s="230"/>
      <c r="J682" s="226"/>
      <c r="K682" s="226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142</v>
      </c>
      <c r="AU682" s="235" t="s">
        <v>83</v>
      </c>
      <c r="AV682" s="13" t="s">
        <v>83</v>
      </c>
      <c r="AW682" s="13" t="s">
        <v>35</v>
      </c>
      <c r="AX682" s="13" t="s">
        <v>73</v>
      </c>
      <c r="AY682" s="235" t="s">
        <v>129</v>
      </c>
    </row>
    <row r="683" s="15" customFormat="1">
      <c r="A683" s="15"/>
      <c r="B683" s="246"/>
      <c r="C683" s="247"/>
      <c r="D683" s="218" t="s">
        <v>142</v>
      </c>
      <c r="E683" s="248" t="s">
        <v>19</v>
      </c>
      <c r="F683" s="249" t="s">
        <v>145</v>
      </c>
      <c r="G683" s="247"/>
      <c r="H683" s="250">
        <v>15</v>
      </c>
      <c r="I683" s="251"/>
      <c r="J683" s="247"/>
      <c r="K683" s="247"/>
      <c r="L683" s="252"/>
      <c r="M683" s="253"/>
      <c r="N683" s="254"/>
      <c r="O683" s="254"/>
      <c r="P683" s="254"/>
      <c r="Q683" s="254"/>
      <c r="R683" s="254"/>
      <c r="S683" s="254"/>
      <c r="T683" s="25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56" t="s">
        <v>142</v>
      </c>
      <c r="AU683" s="256" t="s">
        <v>83</v>
      </c>
      <c r="AV683" s="15" t="s">
        <v>136</v>
      </c>
      <c r="AW683" s="15" t="s">
        <v>35</v>
      </c>
      <c r="AX683" s="15" t="s">
        <v>81</v>
      </c>
      <c r="AY683" s="256" t="s">
        <v>129</v>
      </c>
    </row>
    <row r="684" s="2" customFormat="1" ht="21.75" customHeight="1">
      <c r="A684" s="39"/>
      <c r="B684" s="40"/>
      <c r="C684" s="260" t="s">
        <v>1130</v>
      </c>
      <c r="D684" s="260" t="s">
        <v>371</v>
      </c>
      <c r="E684" s="261" t="s">
        <v>1131</v>
      </c>
      <c r="F684" s="262" t="s">
        <v>1132</v>
      </c>
      <c r="G684" s="263" t="s">
        <v>204</v>
      </c>
      <c r="H684" s="264">
        <v>15</v>
      </c>
      <c r="I684" s="265"/>
      <c r="J684" s="266">
        <f>ROUND(I684*H684,2)</f>
        <v>0</v>
      </c>
      <c r="K684" s="262" t="s">
        <v>135</v>
      </c>
      <c r="L684" s="267"/>
      <c r="M684" s="268" t="s">
        <v>19</v>
      </c>
      <c r="N684" s="269" t="s">
        <v>44</v>
      </c>
      <c r="O684" s="85"/>
      <c r="P684" s="214">
        <f>O684*H684</f>
        <v>0</v>
      </c>
      <c r="Q684" s="214">
        <v>0.00035</v>
      </c>
      <c r="R684" s="214">
        <f>Q684*H684</f>
        <v>0.0052500000000000003</v>
      </c>
      <c r="S684" s="214">
        <v>0</v>
      </c>
      <c r="T684" s="215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6" t="s">
        <v>194</v>
      </c>
      <c r="AT684" s="216" t="s">
        <v>371</v>
      </c>
      <c r="AU684" s="216" t="s">
        <v>83</v>
      </c>
      <c r="AY684" s="18" t="s">
        <v>129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8" t="s">
        <v>81</v>
      </c>
      <c r="BK684" s="217">
        <f>ROUND(I684*H684,2)</f>
        <v>0</v>
      </c>
      <c r="BL684" s="18" t="s">
        <v>136</v>
      </c>
      <c r="BM684" s="216" t="s">
        <v>1133</v>
      </c>
    </row>
    <row r="685" s="2" customFormat="1">
      <c r="A685" s="39"/>
      <c r="B685" s="40"/>
      <c r="C685" s="41"/>
      <c r="D685" s="218" t="s">
        <v>138</v>
      </c>
      <c r="E685" s="41"/>
      <c r="F685" s="219" t="s">
        <v>1132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138</v>
      </c>
      <c r="AU685" s="18" t="s">
        <v>83</v>
      </c>
    </row>
    <row r="686" s="2" customFormat="1">
      <c r="A686" s="39"/>
      <c r="B686" s="40"/>
      <c r="C686" s="41"/>
      <c r="D686" s="223" t="s">
        <v>140</v>
      </c>
      <c r="E686" s="41"/>
      <c r="F686" s="224" t="s">
        <v>1134</v>
      </c>
      <c r="G686" s="41"/>
      <c r="H686" s="41"/>
      <c r="I686" s="220"/>
      <c r="J686" s="41"/>
      <c r="K686" s="41"/>
      <c r="L686" s="45"/>
      <c r="M686" s="221"/>
      <c r="N686" s="222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140</v>
      </c>
      <c r="AU686" s="18" t="s">
        <v>83</v>
      </c>
    </row>
    <row r="687" s="13" customFormat="1">
      <c r="A687" s="13"/>
      <c r="B687" s="225"/>
      <c r="C687" s="226"/>
      <c r="D687" s="218" t="s">
        <v>142</v>
      </c>
      <c r="E687" s="227" t="s">
        <v>19</v>
      </c>
      <c r="F687" s="228" t="s">
        <v>8</v>
      </c>
      <c r="G687" s="226"/>
      <c r="H687" s="229">
        <v>15</v>
      </c>
      <c r="I687" s="230"/>
      <c r="J687" s="226"/>
      <c r="K687" s="226"/>
      <c r="L687" s="231"/>
      <c r="M687" s="232"/>
      <c r="N687" s="233"/>
      <c r="O687" s="233"/>
      <c r="P687" s="233"/>
      <c r="Q687" s="233"/>
      <c r="R687" s="233"/>
      <c r="S687" s="233"/>
      <c r="T687" s="23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5" t="s">
        <v>142</v>
      </c>
      <c r="AU687" s="235" t="s">
        <v>83</v>
      </c>
      <c r="AV687" s="13" t="s">
        <v>83</v>
      </c>
      <c r="AW687" s="13" t="s">
        <v>35</v>
      </c>
      <c r="AX687" s="13" t="s">
        <v>73</v>
      </c>
      <c r="AY687" s="235" t="s">
        <v>129</v>
      </c>
    </row>
    <row r="688" s="15" customFormat="1">
      <c r="A688" s="15"/>
      <c r="B688" s="246"/>
      <c r="C688" s="247"/>
      <c r="D688" s="218" t="s">
        <v>142</v>
      </c>
      <c r="E688" s="248" t="s">
        <v>19</v>
      </c>
      <c r="F688" s="249" t="s">
        <v>145</v>
      </c>
      <c r="G688" s="247"/>
      <c r="H688" s="250">
        <v>15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6" t="s">
        <v>142</v>
      </c>
      <c r="AU688" s="256" t="s">
        <v>83</v>
      </c>
      <c r="AV688" s="15" t="s">
        <v>136</v>
      </c>
      <c r="AW688" s="15" t="s">
        <v>35</v>
      </c>
      <c r="AX688" s="15" t="s">
        <v>81</v>
      </c>
      <c r="AY688" s="256" t="s">
        <v>129</v>
      </c>
    </row>
    <row r="689" s="2" customFormat="1" ht="16.5" customHeight="1">
      <c r="A689" s="39"/>
      <c r="B689" s="40"/>
      <c r="C689" s="260" t="s">
        <v>1135</v>
      </c>
      <c r="D689" s="260" t="s">
        <v>371</v>
      </c>
      <c r="E689" s="261" t="s">
        <v>1136</v>
      </c>
      <c r="F689" s="262" t="s">
        <v>1137</v>
      </c>
      <c r="G689" s="263" t="s">
        <v>204</v>
      </c>
      <c r="H689" s="264">
        <v>15</v>
      </c>
      <c r="I689" s="265"/>
      <c r="J689" s="266">
        <f>ROUND(I689*H689,2)</f>
        <v>0</v>
      </c>
      <c r="K689" s="262" t="s">
        <v>135</v>
      </c>
      <c r="L689" s="267"/>
      <c r="M689" s="268" t="s">
        <v>19</v>
      </c>
      <c r="N689" s="269" t="s">
        <v>44</v>
      </c>
      <c r="O689" s="85"/>
      <c r="P689" s="214">
        <f>O689*H689</f>
        <v>0</v>
      </c>
      <c r="Q689" s="214">
        <v>0.00010000000000000001</v>
      </c>
      <c r="R689" s="214">
        <f>Q689*H689</f>
        <v>0.0015</v>
      </c>
      <c r="S689" s="214">
        <v>0</v>
      </c>
      <c r="T689" s="21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16" t="s">
        <v>194</v>
      </c>
      <c r="AT689" s="216" t="s">
        <v>371</v>
      </c>
      <c r="AU689" s="216" t="s">
        <v>83</v>
      </c>
      <c r="AY689" s="18" t="s">
        <v>129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8" t="s">
        <v>81</v>
      </c>
      <c r="BK689" s="217">
        <f>ROUND(I689*H689,2)</f>
        <v>0</v>
      </c>
      <c r="BL689" s="18" t="s">
        <v>136</v>
      </c>
      <c r="BM689" s="216" t="s">
        <v>1138</v>
      </c>
    </row>
    <row r="690" s="2" customFormat="1">
      <c r="A690" s="39"/>
      <c r="B690" s="40"/>
      <c r="C690" s="41"/>
      <c r="D690" s="218" t="s">
        <v>138</v>
      </c>
      <c r="E690" s="41"/>
      <c r="F690" s="219" t="s">
        <v>1137</v>
      </c>
      <c r="G690" s="41"/>
      <c r="H690" s="41"/>
      <c r="I690" s="220"/>
      <c r="J690" s="41"/>
      <c r="K690" s="41"/>
      <c r="L690" s="45"/>
      <c r="M690" s="221"/>
      <c r="N690" s="222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138</v>
      </c>
      <c r="AU690" s="18" t="s">
        <v>83</v>
      </c>
    </row>
    <row r="691" s="2" customFormat="1">
      <c r="A691" s="39"/>
      <c r="B691" s="40"/>
      <c r="C691" s="41"/>
      <c r="D691" s="223" t="s">
        <v>140</v>
      </c>
      <c r="E691" s="41"/>
      <c r="F691" s="224" t="s">
        <v>1139</v>
      </c>
      <c r="G691" s="41"/>
      <c r="H691" s="41"/>
      <c r="I691" s="220"/>
      <c r="J691" s="41"/>
      <c r="K691" s="41"/>
      <c r="L691" s="45"/>
      <c r="M691" s="221"/>
      <c r="N691" s="222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140</v>
      </c>
      <c r="AU691" s="18" t="s">
        <v>83</v>
      </c>
    </row>
    <row r="692" s="13" customFormat="1">
      <c r="A692" s="13"/>
      <c r="B692" s="225"/>
      <c r="C692" s="226"/>
      <c r="D692" s="218" t="s">
        <v>142</v>
      </c>
      <c r="E692" s="227" t="s">
        <v>19</v>
      </c>
      <c r="F692" s="228" t="s">
        <v>8</v>
      </c>
      <c r="G692" s="226"/>
      <c r="H692" s="229">
        <v>15</v>
      </c>
      <c r="I692" s="230"/>
      <c r="J692" s="226"/>
      <c r="K692" s="226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142</v>
      </c>
      <c r="AU692" s="235" t="s">
        <v>83</v>
      </c>
      <c r="AV692" s="13" t="s">
        <v>83</v>
      </c>
      <c r="AW692" s="13" t="s">
        <v>35</v>
      </c>
      <c r="AX692" s="13" t="s">
        <v>73</v>
      </c>
      <c r="AY692" s="235" t="s">
        <v>129</v>
      </c>
    </row>
    <row r="693" s="15" customFormat="1">
      <c r="A693" s="15"/>
      <c r="B693" s="246"/>
      <c r="C693" s="247"/>
      <c r="D693" s="218" t="s">
        <v>142</v>
      </c>
      <c r="E693" s="248" t="s">
        <v>19</v>
      </c>
      <c r="F693" s="249" t="s">
        <v>145</v>
      </c>
      <c r="G693" s="247"/>
      <c r="H693" s="250">
        <v>15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6" t="s">
        <v>142</v>
      </c>
      <c r="AU693" s="256" t="s">
        <v>83</v>
      </c>
      <c r="AV693" s="15" t="s">
        <v>136</v>
      </c>
      <c r="AW693" s="15" t="s">
        <v>35</v>
      </c>
      <c r="AX693" s="15" t="s">
        <v>81</v>
      </c>
      <c r="AY693" s="256" t="s">
        <v>129</v>
      </c>
    </row>
    <row r="694" s="2" customFormat="1" ht="24.15" customHeight="1">
      <c r="A694" s="39"/>
      <c r="B694" s="40"/>
      <c r="C694" s="205" t="s">
        <v>1140</v>
      </c>
      <c r="D694" s="205" t="s">
        <v>131</v>
      </c>
      <c r="E694" s="206" t="s">
        <v>1141</v>
      </c>
      <c r="F694" s="207" t="s">
        <v>1142</v>
      </c>
      <c r="G694" s="208" t="s">
        <v>428</v>
      </c>
      <c r="H694" s="209">
        <v>48.625</v>
      </c>
      <c r="I694" s="210"/>
      <c r="J694" s="211">
        <f>ROUND(I694*H694,2)</f>
        <v>0</v>
      </c>
      <c r="K694" s="207" t="s">
        <v>135</v>
      </c>
      <c r="L694" s="45"/>
      <c r="M694" s="212" t="s">
        <v>19</v>
      </c>
      <c r="N694" s="213" t="s">
        <v>44</v>
      </c>
      <c r="O694" s="85"/>
      <c r="P694" s="214">
        <f>O694*H694</f>
        <v>0</v>
      </c>
      <c r="Q694" s="214">
        <v>0.00011</v>
      </c>
      <c r="R694" s="214">
        <f>Q694*H694</f>
        <v>0.0053487500000000002</v>
      </c>
      <c r="S694" s="214">
        <v>0</v>
      </c>
      <c r="T694" s="215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6" t="s">
        <v>136</v>
      </c>
      <c r="AT694" s="216" t="s">
        <v>131</v>
      </c>
      <c r="AU694" s="216" t="s">
        <v>83</v>
      </c>
      <c r="AY694" s="18" t="s">
        <v>129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8" t="s">
        <v>81</v>
      </c>
      <c r="BK694" s="217">
        <f>ROUND(I694*H694,2)</f>
        <v>0</v>
      </c>
      <c r="BL694" s="18" t="s">
        <v>136</v>
      </c>
      <c r="BM694" s="216" t="s">
        <v>1143</v>
      </c>
    </row>
    <row r="695" s="2" customFormat="1">
      <c r="A695" s="39"/>
      <c r="B695" s="40"/>
      <c r="C695" s="41"/>
      <c r="D695" s="218" t="s">
        <v>138</v>
      </c>
      <c r="E695" s="41"/>
      <c r="F695" s="219" t="s">
        <v>1144</v>
      </c>
      <c r="G695" s="41"/>
      <c r="H695" s="41"/>
      <c r="I695" s="220"/>
      <c r="J695" s="41"/>
      <c r="K695" s="41"/>
      <c r="L695" s="45"/>
      <c r="M695" s="221"/>
      <c r="N695" s="222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138</v>
      </c>
      <c r="AU695" s="18" t="s">
        <v>83</v>
      </c>
    </row>
    <row r="696" s="2" customFormat="1">
      <c r="A696" s="39"/>
      <c r="B696" s="40"/>
      <c r="C696" s="41"/>
      <c r="D696" s="223" t="s">
        <v>140</v>
      </c>
      <c r="E696" s="41"/>
      <c r="F696" s="224" t="s">
        <v>1145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140</v>
      </c>
      <c r="AU696" s="18" t="s">
        <v>83</v>
      </c>
    </row>
    <row r="697" s="14" customFormat="1">
      <c r="A697" s="14"/>
      <c r="B697" s="236"/>
      <c r="C697" s="237"/>
      <c r="D697" s="218" t="s">
        <v>142</v>
      </c>
      <c r="E697" s="238" t="s">
        <v>19</v>
      </c>
      <c r="F697" s="239" t="s">
        <v>1146</v>
      </c>
      <c r="G697" s="237"/>
      <c r="H697" s="238" t="s">
        <v>19</v>
      </c>
      <c r="I697" s="240"/>
      <c r="J697" s="237"/>
      <c r="K697" s="237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142</v>
      </c>
      <c r="AU697" s="245" t="s">
        <v>83</v>
      </c>
      <c r="AV697" s="14" t="s">
        <v>81</v>
      </c>
      <c r="AW697" s="14" t="s">
        <v>35</v>
      </c>
      <c r="AX697" s="14" t="s">
        <v>73</v>
      </c>
      <c r="AY697" s="245" t="s">
        <v>129</v>
      </c>
    </row>
    <row r="698" s="13" customFormat="1">
      <c r="A698" s="13"/>
      <c r="B698" s="225"/>
      <c r="C698" s="226"/>
      <c r="D698" s="218" t="s">
        <v>142</v>
      </c>
      <c r="E698" s="227" t="s">
        <v>19</v>
      </c>
      <c r="F698" s="228" t="s">
        <v>1147</v>
      </c>
      <c r="G698" s="226"/>
      <c r="H698" s="229">
        <v>10.375</v>
      </c>
      <c r="I698" s="230"/>
      <c r="J698" s="226"/>
      <c r="K698" s="226"/>
      <c r="L698" s="231"/>
      <c r="M698" s="232"/>
      <c r="N698" s="233"/>
      <c r="O698" s="233"/>
      <c r="P698" s="233"/>
      <c r="Q698" s="233"/>
      <c r="R698" s="233"/>
      <c r="S698" s="233"/>
      <c r="T698" s="23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5" t="s">
        <v>142</v>
      </c>
      <c r="AU698" s="235" t="s">
        <v>83</v>
      </c>
      <c r="AV698" s="13" t="s">
        <v>83</v>
      </c>
      <c r="AW698" s="13" t="s">
        <v>35</v>
      </c>
      <c r="AX698" s="13" t="s">
        <v>73</v>
      </c>
      <c r="AY698" s="235" t="s">
        <v>129</v>
      </c>
    </row>
    <row r="699" s="14" customFormat="1">
      <c r="A699" s="14"/>
      <c r="B699" s="236"/>
      <c r="C699" s="237"/>
      <c r="D699" s="218" t="s">
        <v>142</v>
      </c>
      <c r="E699" s="238" t="s">
        <v>19</v>
      </c>
      <c r="F699" s="239" t="s">
        <v>1148</v>
      </c>
      <c r="G699" s="237"/>
      <c r="H699" s="238" t="s">
        <v>19</v>
      </c>
      <c r="I699" s="240"/>
      <c r="J699" s="237"/>
      <c r="K699" s="237"/>
      <c r="L699" s="241"/>
      <c r="M699" s="242"/>
      <c r="N699" s="243"/>
      <c r="O699" s="243"/>
      <c r="P699" s="243"/>
      <c r="Q699" s="243"/>
      <c r="R699" s="243"/>
      <c r="S699" s="243"/>
      <c r="T699" s="24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5" t="s">
        <v>142</v>
      </c>
      <c r="AU699" s="245" t="s">
        <v>83</v>
      </c>
      <c r="AV699" s="14" t="s">
        <v>81</v>
      </c>
      <c r="AW699" s="14" t="s">
        <v>35</v>
      </c>
      <c r="AX699" s="14" t="s">
        <v>73</v>
      </c>
      <c r="AY699" s="245" t="s">
        <v>129</v>
      </c>
    </row>
    <row r="700" s="13" customFormat="1">
      <c r="A700" s="13"/>
      <c r="B700" s="225"/>
      <c r="C700" s="226"/>
      <c r="D700" s="218" t="s">
        <v>142</v>
      </c>
      <c r="E700" s="227" t="s">
        <v>19</v>
      </c>
      <c r="F700" s="228" t="s">
        <v>1147</v>
      </c>
      <c r="G700" s="226"/>
      <c r="H700" s="229">
        <v>10.375</v>
      </c>
      <c r="I700" s="230"/>
      <c r="J700" s="226"/>
      <c r="K700" s="226"/>
      <c r="L700" s="231"/>
      <c r="M700" s="232"/>
      <c r="N700" s="233"/>
      <c r="O700" s="233"/>
      <c r="P700" s="233"/>
      <c r="Q700" s="233"/>
      <c r="R700" s="233"/>
      <c r="S700" s="233"/>
      <c r="T700" s="23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5" t="s">
        <v>142</v>
      </c>
      <c r="AU700" s="235" t="s">
        <v>83</v>
      </c>
      <c r="AV700" s="13" t="s">
        <v>83</v>
      </c>
      <c r="AW700" s="13" t="s">
        <v>35</v>
      </c>
      <c r="AX700" s="13" t="s">
        <v>73</v>
      </c>
      <c r="AY700" s="235" t="s">
        <v>129</v>
      </c>
    </row>
    <row r="701" s="13" customFormat="1">
      <c r="A701" s="13"/>
      <c r="B701" s="225"/>
      <c r="C701" s="226"/>
      <c r="D701" s="218" t="s">
        <v>142</v>
      </c>
      <c r="E701" s="227" t="s">
        <v>19</v>
      </c>
      <c r="F701" s="228" t="s">
        <v>1149</v>
      </c>
      <c r="G701" s="226"/>
      <c r="H701" s="229">
        <v>27.875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142</v>
      </c>
      <c r="AU701" s="235" t="s">
        <v>83</v>
      </c>
      <c r="AV701" s="13" t="s">
        <v>83</v>
      </c>
      <c r="AW701" s="13" t="s">
        <v>35</v>
      </c>
      <c r="AX701" s="13" t="s">
        <v>73</v>
      </c>
      <c r="AY701" s="235" t="s">
        <v>129</v>
      </c>
    </row>
    <row r="702" s="15" customFormat="1">
      <c r="A702" s="15"/>
      <c r="B702" s="246"/>
      <c r="C702" s="247"/>
      <c r="D702" s="218" t="s">
        <v>142</v>
      </c>
      <c r="E702" s="248" t="s">
        <v>19</v>
      </c>
      <c r="F702" s="249" t="s">
        <v>145</v>
      </c>
      <c r="G702" s="247"/>
      <c r="H702" s="250">
        <v>48.625</v>
      </c>
      <c r="I702" s="251"/>
      <c r="J702" s="247"/>
      <c r="K702" s="247"/>
      <c r="L702" s="252"/>
      <c r="M702" s="253"/>
      <c r="N702" s="254"/>
      <c r="O702" s="254"/>
      <c r="P702" s="254"/>
      <c r="Q702" s="254"/>
      <c r="R702" s="254"/>
      <c r="S702" s="254"/>
      <c r="T702" s="25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6" t="s">
        <v>142</v>
      </c>
      <c r="AU702" s="256" t="s">
        <v>83</v>
      </c>
      <c r="AV702" s="15" t="s">
        <v>136</v>
      </c>
      <c r="AW702" s="15" t="s">
        <v>35</v>
      </c>
      <c r="AX702" s="15" t="s">
        <v>81</v>
      </c>
      <c r="AY702" s="256" t="s">
        <v>129</v>
      </c>
    </row>
    <row r="703" s="2" customFormat="1" ht="24.15" customHeight="1">
      <c r="A703" s="39"/>
      <c r="B703" s="40"/>
      <c r="C703" s="205" t="s">
        <v>1150</v>
      </c>
      <c r="D703" s="205" t="s">
        <v>131</v>
      </c>
      <c r="E703" s="206" t="s">
        <v>1151</v>
      </c>
      <c r="F703" s="207" t="s">
        <v>1152</v>
      </c>
      <c r="G703" s="208" t="s">
        <v>428</v>
      </c>
      <c r="H703" s="209">
        <v>10</v>
      </c>
      <c r="I703" s="210"/>
      <c r="J703" s="211">
        <f>ROUND(I703*H703,2)</f>
        <v>0</v>
      </c>
      <c r="K703" s="207" t="s">
        <v>135</v>
      </c>
      <c r="L703" s="45"/>
      <c r="M703" s="212" t="s">
        <v>19</v>
      </c>
      <c r="N703" s="213" t="s">
        <v>44</v>
      </c>
      <c r="O703" s="85"/>
      <c r="P703" s="214">
        <f>O703*H703</f>
        <v>0</v>
      </c>
      <c r="Q703" s="214">
        <v>0.00011</v>
      </c>
      <c r="R703" s="214">
        <f>Q703*H703</f>
        <v>0.0011000000000000001</v>
      </c>
      <c r="S703" s="214">
        <v>0</v>
      </c>
      <c r="T703" s="215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16" t="s">
        <v>136</v>
      </c>
      <c r="AT703" s="216" t="s">
        <v>131</v>
      </c>
      <c r="AU703" s="216" t="s">
        <v>83</v>
      </c>
      <c r="AY703" s="18" t="s">
        <v>129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8" t="s">
        <v>81</v>
      </c>
      <c r="BK703" s="217">
        <f>ROUND(I703*H703,2)</f>
        <v>0</v>
      </c>
      <c r="BL703" s="18" t="s">
        <v>136</v>
      </c>
      <c r="BM703" s="216" t="s">
        <v>1153</v>
      </c>
    </row>
    <row r="704" s="2" customFormat="1">
      <c r="A704" s="39"/>
      <c r="B704" s="40"/>
      <c r="C704" s="41"/>
      <c r="D704" s="218" t="s">
        <v>138</v>
      </c>
      <c r="E704" s="41"/>
      <c r="F704" s="219" t="s">
        <v>1154</v>
      </c>
      <c r="G704" s="41"/>
      <c r="H704" s="41"/>
      <c r="I704" s="220"/>
      <c r="J704" s="41"/>
      <c r="K704" s="41"/>
      <c r="L704" s="45"/>
      <c r="M704" s="221"/>
      <c r="N704" s="222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138</v>
      </c>
      <c r="AU704" s="18" t="s">
        <v>83</v>
      </c>
    </row>
    <row r="705" s="2" customFormat="1">
      <c r="A705" s="39"/>
      <c r="B705" s="40"/>
      <c r="C705" s="41"/>
      <c r="D705" s="223" t="s">
        <v>140</v>
      </c>
      <c r="E705" s="41"/>
      <c r="F705" s="224" t="s">
        <v>1155</v>
      </c>
      <c r="G705" s="41"/>
      <c r="H705" s="41"/>
      <c r="I705" s="220"/>
      <c r="J705" s="41"/>
      <c r="K705" s="41"/>
      <c r="L705" s="45"/>
      <c r="M705" s="221"/>
      <c r="N705" s="222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140</v>
      </c>
      <c r="AU705" s="18" t="s">
        <v>83</v>
      </c>
    </row>
    <row r="706" s="14" customFormat="1">
      <c r="A706" s="14"/>
      <c r="B706" s="236"/>
      <c r="C706" s="237"/>
      <c r="D706" s="218" t="s">
        <v>142</v>
      </c>
      <c r="E706" s="238" t="s">
        <v>19</v>
      </c>
      <c r="F706" s="239" t="s">
        <v>1146</v>
      </c>
      <c r="G706" s="237"/>
      <c r="H706" s="238" t="s">
        <v>19</v>
      </c>
      <c r="I706" s="240"/>
      <c r="J706" s="237"/>
      <c r="K706" s="237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142</v>
      </c>
      <c r="AU706" s="245" t="s">
        <v>83</v>
      </c>
      <c r="AV706" s="14" t="s">
        <v>81</v>
      </c>
      <c r="AW706" s="14" t="s">
        <v>35</v>
      </c>
      <c r="AX706" s="14" t="s">
        <v>73</v>
      </c>
      <c r="AY706" s="245" t="s">
        <v>129</v>
      </c>
    </row>
    <row r="707" s="13" customFormat="1">
      <c r="A707" s="13"/>
      <c r="B707" s="225"/>
      <c r="C707" s="226"/>
      <c r="D707" s="218" t="s">
        <v>142</v>
      </c>
      <c r="E707" s="227" t="s">
        <v>19</v>
      </c>
      <c r="F707" s="228" t="s">
        <v>1156</v>
      </c>
      <c r="G707" s="226"/>
      <c r="H707" s="229">
        <v>5</v>
      </c>
      <c r="I707" s="230"/>
      <c r="J707" s="226"/>
      <c r="K707" s="226"/>
      <c r="L707" s="231"/>
      <c r="M707" s="232"/>
      <c r="N707" s="233"/>
      <c r="O707" s="233"/>
      <c r="P707" s="233"/>
      <c r="Q707" s="233"/>
      <c r="R707" s="233"/>
      <c r="S707" s="233"/>
      <c r="T707" s="23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5" t="s">
        <v>142</v>
      </c>
      <c r="AU707" s="235" t="s">
        <v>83</v>
      </c>
      <c r="AV707" s="13" t="s">
        <v>83</v>
      </c>
      <c r="AW707" s="13" t="s">
        <v>35</v>
      </c>
      <c r="AX707" s="13" t="s">
        <v>73</v>
      </c>
      <c r="AY707" s="235" t="s">
        <v>129</v>
      </c>
    </row>
    <row r="708" s="14" customFormat="1">
      <c r="A708" s="14"/>
      <c r="B708" s="236"/>
      <c r="C708" s="237"/>
      <c r="D708" s="218" t="s">
        <v>142</v>
      </c>
      <c r="E708" s="238" t="s">
        <v>19</v>
      </c>
      <c r="F708" s="239" t="s">
        <v>1148</v>
      </c>
      <c r="G708" s="237"/>
      <c r="H708" s="238" t="s">
        <v>19</v>
      </c>
      <c r="I708" s="240"/>
      <c r="J708" s="237"/>
      <c r="K708" s="237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142</v>
      </c>
      <c r="AU708" s="245" t="s">
        <v>83</v>
      </c>
      <c r="AV708" s="14" t="s">
        <v>81</v>
      </c>
      <c r="AW708" s="14" t="s">
        <v>35</v>
      </c>
      <c r="AX708" s="14" t="s">
        <v>73</v>
      </c>
      <c r="AY708" s="245" t="s">
        <v>129</v>
      </c>
    </row>
    <row r="709" s="13" customFormat="1">
      <c r="A709" s="13"/>
      <c r="B709" s="225"/>
      <c r="C709" s="226"/>
      <c r="D709" s="218" t="s">
        <v>142</v>
      </c>
      <c r="E709" s="227" t="s">
        <v>19</v>
      </c>
      <c r="F709" s="228" t="s">
        <v>1156</v>
      </c>
      <c r="G709" s="226"/>
      <c r="H709" s="229">
        <v>5</v>
      </c>
      <c r="I709" s="230"/>
      <c r="J709" s="226"/>
      <c r="K709" s="226"/>
      <c r="L709" s="231"/>
      <c r="M709" s="232"/>
      <c r="N709" s="233"/>
      <c r="O709" s="233"/>
      <c r="P709" s="233"/>
      <c r="Q709" s="233"/>
      <c r="R709" s="233"/>
      <c r="S709" s="233"/>
      <c r="T709" s="234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5" t="s">
        <v>142</v>
      </c>
      <c r="AU709" s="235" t="s">
        <v>83</v>
      </c>
      <c r="AV709" s="13" t="s">
        <v>83</v>
      </c>
      <c r="AW709" s="13" t="s">
        <v>35</v>
      </c>
      <c r="AX709" s="13" t="s">
        <v>73</v>
      </c>
      <c r="AY709" s="235" t="s">
        <v>129</v>
      </c>
    </row>
    <row r="710" s="15" customFormat="1">
      <c r="A710" s="15"/>
      <c r="B710" s="246"/>
      <c r="C710" s="247"/>
      <c r="D710" s="218" t="s">
        <v>142</v>
      </c>
      <c r="E710" s="248" t="s">
        <v>19</v>
      </c>
      <c r="F710" s="249" t="s">
        <v>145</v>
      </c>
      <c r="G710" s="247"/>
      <c r="H710" s="250">
        <v>10</v>
      </c>
      <c r="I710" s="251"/>
      <c r="J710" s="247"/>
      <c r="K710" s="247"/>
      <c r="L710" s="252"/>
      <c r="M710" s="253"/>
      <c r="N710" s="254"/>
      <c r="O710" s="254"/>
      <c r="P710" s="254"/>
      <c r="Q710" s="254"/>
      <c r="R710" s="254"/>
      <c r="S710" s="254"/>
      <c r="T710" s="25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56" t="s">
        <v>142</v>
      </c>
      <c r="AU710" s="256" t="s">
        <v>83</v>
      </c>
      <c r="AV710" s="15" t="s">
        <v>136</v>
      </c>
      <c r="AW710" s="15" t="s">
        <v>35</v>
      </c>
      <c r="AX710" s="15" t="s">
        <v>81</v>
      </c>
      <c r="AY710" s="256" t="s">
        <v>129</v>
      </c>
    </row>
    <row r="711" s="2" customFormat="1" ht="24.15" customHeight="1">
      <c r="A711" s="39"/>
      <c r="B711" s="40"/>
      <c r="C711" s="205" t="s">
        <v>1157</v>
      </c>
      <c r="D711" s="205" t="s">
        <v>131</v>
      </c>
      <c r="E711" s="206" t="s">
        <v>1158</v>
      </c>
      <c r="F711" s="207" t="s">
        <v>1159</v>
      </c>
      <c r="G711" s="208" t="s">
        <v>428</v>
      </c>
      <c r="H711" s="209">
        <v>19.75</v>
      </c>
      <c r="I711" s="210"/>
      <c r="J711" s="211">
        <f>ROUND(I711*H711,2)</f>
        <v>0</v>
      </c>
      <c r="K711" s="207" t="s">
        <v>135</v>
      </c>
      <c r="L711" s="45"/>
      <c r="M711" s="212" t="s">
        <v>19</v>
      </c>
      <c r="N711" s="213" t="s">
        <v>44</v>
      </c>
      <c r="O711" s="85"/>
      <c r="P711" s="214">
        <f>O711*H711</f>
        <v>0</v>
      </c>
      <c r="Q711" s="214">
        <v>0.00040000000000000002</v>
      </c>
      <c r="R711" s="214">
        <f>Q711*H711</f>
        <v>0.0079000000000000008</v>
      </c>
      <c r="S711" s="214">
        <v>0</v>
      </c>
      <c r="T711" s="215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16" t="s">
        <v>136</v>
      </c>
      <c r="AT711" s="216" t="s">
        <v>131</v>
      </c>
      <c r="AU711" s="216" t="s">
        <v>83</v>
      </c>
      <c r="AY711" s="18" t="s">
        <v>129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8" t="s">
        <v>81</v>
      </c>
      <c r="BK711" s="217">
        <f>ROUND(I711*H711,2)</f>
        <v>0</v>
      </c>
      <c r="BL711" s="18" t="s">
        <v>136</v>
      </c>
      <c r="BM711" s="216" t="s">
        <v>1160</v>
      </c>
    </row>
    <row r="712" s="2" customFormat="1">
      <c r="A712" s="39"/>
      <c r="B712" s="40"/>
      <c r="C712" s="41"/>
      <c r="D712" s="218" t="s">
        <v>138</v>
      </c>
      <c r="E712" s="41"/>
      <c r="F712" s="219" t="s">
        <v>1161</v>
      </c>
      <c r="G712" s="41"/>
      <c r="H712" s="41"/>
      <c r="I712" s="220"/>
      <c r="J712" s="41"/>
      <c r="K712" s="41"/>
      <c r="L712" s="45"/>
      <c r="M712" s="221"/>
      <c r="N712" s="222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138</v>
      </c>
      <c r="AU712" s="18" t="s">
        <v>83</v>
      </c>
    </row>
    <row r="713" s="2" customFormat="1">
      <c r="A713" s="39"/>
      <c r="B713" s="40"/>
      <c r="C713" s="41"/>
      <c r="D713" s="223" t="s">
        <v>140</v>
      </c>
      <c r="E713" s="41"/>
      <c r="F713" s="224" t="s">
        <v>1162</v>
      </c>
      <c r="G713" s="41"/>
      <c r="H713" s="41"/>
      <c r="I713" s="220"/>
      <c r="J713" s="41"/>
      <c r="K713" s="41"/>
      <c r="L713" s="45"/>
      <c r="M713" s="221"/>
      <c r="N713" s="222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140</v>
      </c>
      <c r="AU713" s="18" t="s">
        <v>83</v>
      </c>
    </row>
    <row r="714" s="14" customFormat="1">
      <c r="A714" s="14"/>
      <c r="B714" s="236"/>
      <c r="C714" s="237"/>
      <c r="D714" s="218" t="s">
        <v>142</v>
      </c>
      <c r="E714" s="238" t="s">
        <v>19</v>
      </c>
      <c r="F714" s="239" t="s">
        <v>1146</v>
      </c>
      <c r="G714" s="237"/>
      <c r="H714" s="238" t="s">
        <v>19</v>
      </c>
      <c r="I714" s="240"/>
      <c r="J714" s="237"/>
      <c r="K714" s="237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142</v>
      </c>
      <c r="AU714" s="245" t="s">
        <v>83</v>
      </c>
      <c r="AV714" s="14" t="s">
        <v>81</v>
      </c>
      <c r="AW714" s="14" t="s">
        <v>35</v>
      </c>
      <c r="AX714" s="14" t="s">
        <v>73</v>
      </c>
      <c r="AY714" s="245" t="s">
        <v>129</v>
      </c>
    </row>
    <row r="715" s="13" customFormat="1">
      <c r="A715" s="13"/>
      <c r="B715" s="225"/>
      <c r="C715" s="226"/>
      <c r="D715" s="218" t="s">
        <v>142</v>
      </c>
      <c r="E715" s="227" t="s">
        <v>19</v>
      </c>
      <c r="F715" s="228" t="s">
        <v>1163</v>
      </c>
      <c r="G715" s="226"/>
      <c r="H715" s="229">
        <v>5</v>
      </c>
      <c r="I715" s="230"/>
      <c r="J715" s="226"/>
      <c r="K715" s="226"/>
      <c r="L715" s="231"/>
      <c r="M715" s="232"/>
      <c r="N715" s="233"/>
      <c r="O715" s="233"/>
      <c r="P715" s="233"/>
      <c r="Q715" s="233"/>
      <c r="R715" s="233"/>
      <c r="S715" s="233"/>
      <c r="T715" s="23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5" t="s">
        <v>142</v>
      </c>
      <c r="AU715" s="235" t="s">
        <v>83</v>
      </c>
      <c r="AV715" s="13" t="s">
        <v>83</v>
      </c>
      <c r="AW715" s="13" t="s">
        <v>35</v>
      </c>
      <c r="AX715" s="13" t="s">
        <v>73</v>
      </c>
      <c r="AY715" s="235" t="s">
        <v>129</v>
      </c>
    </row>
    <row r="716" s="13" customFormat="1">
      <c r="A716" s="13"/>
      <c r="B716" s="225"/>
      <c r="C716" s="226"/>
      <c r="D716" s="218" t="s">
        <v>142</v>
      </c>
      <c r="E716" s="227" t="s">
        <v>19</v>
      </c>
      <c r="F716" s="228" t="s">
        <v>1164</v>
      </c>
      <c r="G716" s="226"/>
      <c r="H716" s="229">
        <v>4.875</v>
      </c>
      <c r="I716" s="230"/>
      <c r="J716" s="226"/>
      <c r="K716" s="226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142</v>
      </c>
      <c r="AU716" s="235" t="s">
        <v>83</v>
      </c>
      <c r="AV716" s="13" t="s">
        <v>83</v>
      </c>
      <c r="AW716" s="13" t="s">
        <v>35</v>
      </c>
      <c r="AX716" s="13" t="s">
        <v>73</v>
      </c>
      <c r="AY716" s="235" t="s">
        <v>129</v>
      </c>
    </row>
    <row r="717" s="14" customFormat="1">
      <c r="A717" s="14"/>
      <c r="B717" s="236"/>
      <c r="C717" s="237"/>
      <c r="D717" s="218" t="s">
        <v>142</v>
      </c>
      <c r="E717" s="238" t="s">
        <v>19</v>
      </c>
      <c r="F717" s="239" t="s">
        <v>1148</v>
      </c>
      <c r="G717" s="237"/>
      <c r="H717" s="238" t="s">
        <v>19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142</v>
      </c>
      <c r="AU717" s="245" t="s">
        <v>83</v>
      </c>
      <c r="AV717" s="14" t="s">
        <v>81</v>
      </c>
      <c r="AW717" s="14" t="s">
        <v>35</v>
      </c>
      <c r="AX717" s="14" t="s">
        <v>73</v>
      </c>
      <c r="AY717" s="245" t="s">
        <v>129</v>
      </c>
    </row>
    <row r="718" s="13" customFormat="1">
      <c r="A718" s="13"/>
      <c r="B718" s="225"/>
      <c r="C718" s="226"/>
      <c r="D718" s="218" t="s">
        <v>142</v>
      </c>
      <c r="E718" s="227" t="s">
        <v>19</v>
      </c>
      <c r="F718" s="228" t="s">
        <v>1163</v>
      </c>
      <c r="G718" s="226"/>
      <c r="H718" s="229">
        <v>5</v>
      </c>
      <c r="I718" s="230"/>
      <c r="J718" s="226"/>
      <c r="K718" s="226"/>
      <c r="L718" s="231"/>
      <c r="M718" s="232"/>
      <c r="N718" s="233"/>
      <c r="O718" s="233"/>
      <c r="P718" s="233"/>
      <c r="Q718" s="233"/>
      <c r="R718" s="233"/>
      <c r="S718" s="233"/>
      <c r="T718" s="234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5" t="s">
        <v>142</v>
      </c>
      <c r="AU718" s="235" t="s">
        <v>83</v>
      </c>
      <c r="AV718" s="13" t="s">
        <v>83</v>
      </c>
      <c r="AW718" s="13" t="s">
        <v>35</v>
      </c>
      <c r="AX718" s="13" t="s">
        <v>73</v>
      </c>
      <c r="AY718" s="235" t="s">
        <v>129</v>
      </c>
    </row>
    <row r="719" s="13" customFormat="1">
      <c r="A719" s="13"/>
      <c r="B719" s="225"/>
      <c r="C719" s="226"/>
      <c r="D719" s="218" t="s">
        <v>142</v>
      </c>
      <c r="E719" s="227" t="s">
        <v>19</v>
      </c>
      <c r="F719" s="228" t="s">
        <v>1164</v>
      </c>
      <c r="G719" s="226"/>
      <c r="H719" s="229">
        <v>4.875</v>
      </c>
      <c r="I719" s="230"/>
      <c r="J719" s="226"/>
      <c r="K719" s="226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142</v>
      </c>
      <c r="AU719" s="235" t="s">
        <v>83</v>
      </c>
      <c r="AV719" s="13" t="s">
        <v>83</v>
      </c>
      <c r="AW719" s="13" t="s">
        <v>35</v>
      </c>
      <c r="AX719" s="13" t="s">
        <v>73</v>
      </c>
      <c r="AY719" s="235" t="s">
        <v>129</v>
      </c>
    </row>
    <row r="720" s="15" customFormat="1">
      <c r="A720" s="15"/>
      <c r="B720" s="246"/>
      <c r="C720" s="247"/>
      <c r="D720" s="218" t="s">
        <v>142</v>
      </c>
      <c r="E720" s="248" t="s">
        <v>19</v>
      </c>
      <c r="F720" s="249" t="s">
        <v>145</v>
      </c>
      <c r="G720" s="247"/>
      <c r="H720" s="250">
        <v>19.75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6" t="s">
        <v>142</v>
      </c>
      <c r="AU720" s="256" t="s">
        <v>83</v>
      </c>
      <c r="AV720" s="15" t="s">
        <v>136</v>
      </c>
      <c r="AW720" s="15" t="s">
        <v>35</v>
      </c>
      <c r="AX720" s="15" t="s">
        <v>81</v>
      </c>
      <c r="AY720" s="256" t="s">
        <v>129</v>
      </c>
    </row>
    <row r="721" s="2" customFormat="1" ht="16.5" customHeight="1">
      <c r="A721" s="39"/>
      <c r="B721" s="40"/>
      <c r="C721" s="205" t="s">
        <v>1165</v>
      </c>
      <c r="D721" s="205" t="s">
        <v>131</v>
      </c>
      <c r="E721" s="206" t="s">
        <v>1166</v>
      </c>
      <c r="F721" s="207" t="s">
        <v>1167</v>
      </c>
      <c r="G721" s="208" t="s">
        <v>428</v>
      </c>
      <c r="H721" s="209">
        <v>8</v>
      </c>
      <c r="I721" s="210"/>
      <c r="J721" s="211">
        <f>ROUND(I721*H721,2)</f>
        <v>0</v>
      </c>
      <c r="K721" s="207" t="s">
        <v>135</v>
      </c>
      <c r="L721" s="45"/>
      <c r="M721" s="212" t="s">
        <v>19</v>
      </c>
      <c r="N721" s="213" t="s">
        <v>44</v>
      </c>
      <c r="O721" s="85"/>
      <c r="P721" s="214">
        <f>O721*H721</f>
        <v>0</v>
      </c>
      <c r="Q721" s="214">
        <v>0.0020100000000000001</v>
      </c>
      <c r="R721" s="214">
        <f>Q721*H721</f>
        <v>0.016080000000000001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136</v>
      </c>
      <c r="AT721" s="216" t="s">
        <v>131</v>
      </c>
      <c r="AU721" s="216" t="s">
        <v>83</v>
      </c>
      <c r="AY721" s="18" t="s">
        <v>129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81</v>
      </c>
      <c r="BK721" s="217">
        <f>ROUND(I721*H721,2)</f>
        <v>0</v>
      </c>
      <c r="BL721" s="18" t="s">
        <v>136</v>
      </c>
      <c r="BM721" s="216" t="s">
        <v>1168</v>
      </c>
    </row>
    <row r="722" s="2" customFormat="1">
      <c r="A722" s="39"/>
      <c r="B722" s="40"/>
      <c r="C722" s="41"/>
      <c r="D722" s="218" t="s">
        <v>138</v>
      </c>
      <c r="E722" s="41"/>
      <c r="F722" s="219" t="s">
        <v>1167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138</v>
      </c>
      <c r="AU722" s="18" t="s">
        <v>83</v>
      </c>
    </row>
    <row r="723" s="2" customFormat="1">
      <c r="A723" s="39"/>
      <c r="B723" s="40"/>
      <c r="C723" s="41"/>
      <c r="D723" s="223" t="s">
        <v>140</v>
      </c>
      <c r="E723" s="41"/>
      <c r="F723" s="224" t="s">
        <v>1169</v>
      </c>
      <c r="G723" s="41"/>
      <c r="H723" s="41"/>
      <c r="I723" s="220"/>
      <c r="J723" s="41"/>
      <c r="K723" s="41"/>
      <c r="L723" s="45"/>
      <c r="M723" s="221"/>
      <c r="N723" s="222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140</v>
      </c>
      <c r="AU723" s="18" t="s">
        <v>83</v>
      </c>
    </row>
    <row r="724" s="14" customFormat="1">
      <c r="A724" s="14"/>
      <c r="B724" s="236"/>
      <c r="C724" s="237"/>
      <c r="D724" s="218" t="s">
        <v>142</v>
      </c>
      <c r="E724" s="238" t="s">
        <v>19</v>
      </c>
      <c r="F724" s="239" t="s">
        <v>688</v>
      </c>
      <c r="G724" s="237"/>
      <c r="H724" s="238" t="s">
        <v>19</v>
      </c>
      <c r="I724" s="240"/>
      <c r="J724" s="237"/>
      <c r="K724" s="237"/>
      <c r="L724" s="241"/>
      <c r="M724" s="242"/>
      <c r="N724" s="243"/>
      <c r="O724" s="243"/>
      <c r="P724" s="243"/>
      <c r="Q724" s="243"/>
      <c r="R724" s="243"/>
      <c r="S724" s="243"/>
      <c r="T724" s="24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5" t="s">
        <v>142</v>
      </c>
      <c r="AU724" s="245" t="s">
        <v>83</v>
      </c>
      <c r="AV724" s="14" t="s">
        <v>81</v>
      </c>
      <c r="AW724" s="14" t="s">
        <v>35</v>
      </c>
      <c r="AX724" s="14" t="s">
        <v>73</v>
      </c>
      <c r="AY724" s="245" t="s">
        <v>129</v>
      </c>
    </row>
    <row r="725" s="13" customFormat="1">
      <c r="A725" s="13"/>
      <c r="B725" s="225"/>
      <c r="C725" s="226"/>
      <c r="D725" s="218" t="s">
        <v>142</v>
      </c>
      <c r="E725" s="227" t="s">
        <v>19</v>
      </c>
      <c r="F725" s="228" t="s">
        <v>1170</v>
      </c>
      <c r="G725" s="226"/>
      <c r="H725" s="229">
        <v>8</v>
      </c>
      <c r="I725" s="230"/>
      <c r="J725" s="226"/>
      <c r="K725" s="226"/>
      <c r="L725" s="231"/>
      <c r="M725" s="232"/>
      <c r="N725" s="233"/>
      <c r="O725" s="233"/>
      <c r="P725" s="233"/>
      <c r="Q725" s="233"/>
      <c r="R725" s="233"/>
      <c r="S725" s="233"/>
      <c r="T725" s="23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5" t="s">
        <v>142</v>
      </c>
      <c r="AU725" s="235" t="s">
        <v>83</v>
      </c>
      <c r="AV725" s="13" t="s">
        <v>83</v>
      </c>
      <c r="AW725" s="13" t="s">
        <v>35</v>
      </c>
      <c r="AX725" s="13" t="s">
        <v>73</v>
      </c>
      <c r="AY725" s="235" t="s">
        <v>129</v>
      </c>
    </row>
    <row r="726" s="15" customFormat="1">
      <c r="A726" s="15"/>
      <c r="B726" s="246"/>
      <c r="C726" s="247"/>
      <c r="D726" s="218" t="s">
        <v>142</v>
      </c>
      <c r="E726" s="248" t="s">
        <v>19</v>
      </c>
      <c r="F726" s="249" t="s">
        <v>145</v>
      </c>
      <c r="G726" s="247"/>
      <c r="H726" s="250">
        <v>8</v>
      </c>
      <c r="I726" s="251"/>
      <c r="J726" s="247"/>
      <c r="K726" s="247"/>
      <c r="L726" s="252"/>
      <c r="M726" s="253"/>
      <c r="N726" s="254"/>
      <c r="O726" s="254"/>
      <c r="P726" s="254"/>
      <c r="Q726" s="254"/>
      <c r="R726" s="254"/>
      <c r="S726" s="254"/>
      <c r="T726" s="25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6" t="s">
        <v>142</v>
      </c>
      <c r="AU726" s="256" t="s">
        <v>83</v>
      </c>
      <c r="AV726" s="15" t="s">
        <v>136</v>
      </c>
      <c r="AW726" s="15" t="s">
        <v>35</v>
      </c>
      <c r="AX726" s="15" t="s">
        <v>81</v>
      </c>
      <c r="AY726" s="256" t="s">
        <v>129</v>
      </c>
    </row>
    <row r="727" s="2" customFormat="1" ht="24.15" customHeight="1">
      <c r="A727" s="39"/>
      <c r="B727" s="40"/>
      <c r="C727" s="205" t="s">
        <v>1171</v>
      </c>
      <c r="D727" s="205" t="s">
        <v>131</v>
      </c>
      <c r="E727" s="206" t="s">
        <v>1172</v>
      </c>
      <c r="F727" s="207" t="s">
        <v>1173</v>
      </c>
      <c r="G727" s="208" t="s">
        <v>204</v>
      </c>
      <c r="H727" s="209">
        <v>3</v>
      </c>
      <c r="I727" s="210"/>
      <c r="J727" s="211">
        <f>ROUND(I727*H727,2)</f>
        <v>0</v>
      </c>
      <c r="K727" s="207" t="s">
        <v>135</v>
      </c>
      <c r="L727" s="45"/>
      <c r="M727" s="212" t="s">
        <v>19</v>
      </c>
      <c r="N727" s="213" t="s">
        <v>44</v>
      </c>
      <c r="O727" s="85"/>
      <c r="P727" s="214">
        <f>O727*H727</f>
        <v>0</v>
      </c>
      <c r="Q727" s="214">
        <v>0.0040699999999999998</v>
      </c>
      <c r="R727" s="214">
        <f>Q727*H727</f>
        <v>0.012209999999999999</v>
      </c>
      <c r="S727" s="214">
        <v>0</v>
      </c>
      <c r="T727" s="215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16" t="s">
        <v>136</v>
      </c>
      <c r="AT727" s="216" t="s">
        <v>131</v>
      </c>
      <c r="AU727" s="216" t="s">
        <v>83</v>
      </c>
      <c r="AY727" s="18" t="s">
        <v>129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8" t="s">
        <v>81</v>
      </c>
      <c r="BK727" s="217">
        <f>ROUND(I727*H727,2)</f>
        <v>0</v>
      </c>
      <c r="BL727" s="18" t="s">
        <v>136</v>
      </c>
      <c r="BM727" s="216" t="s">
        <v>1174</v>
      </c>
    </row>
    <row r="728" s="2" customFormat="1">
      <c r="A728" s="39"/>
      <c r="B728" s="40"/>
      <c r="C728" s="41"/>
      <c r="D728" s="218" t="s">
        <v>138</v>
      </c>
      <c r="E728" s="41"/>
      <c r="F728" s="219" t="s">
        <v>1175</v>
      </c>
      <c r="G728" s="41"/>
      <c r="H728" s="41"/>
      <c r="I728" s="220"/>
      <c r="J728" s="41"/>
      <c r="K728" s="41"/>
      <c r="L728" s="45"/>
      <c r="M728" s="221"/>
      <c r="N728" s="222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138</v>
      </c>
      <c r="AU728" s="18" t="s">
        <v>83</v>
      </c>
    </row>
    <row r="729" s="2" customFormat="1">
      <c r="A729" s="39"/>
      <c r="B729" s="40"/>
      <c r="C729" s="41"/>
      <c r="D729" s="223" t="s">
        <v>140</v>
      </c>
      <c r="E729" s="41"/>
      <c r="F729" s="224" t="s">
        <v>1176</v>
      </c>
      <c r="G729" s="41"/>
      <c r="H729" s="41"/>
      <c r="I729" s="220"/>
      <c r="J729" s="41"/>
      <c r="K729" s="41"/>
      <c r="L729" s="45"/>
      <c r="M729" s="221"/>
      <c r="N729" s="222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140</v>
      </c>
      <c r="AU729" s="18" t="s">
        <v>83</v>
      </c>
    </row>
    <row r="730" s="13" customFormat="1">
      <c r="A730" s="13"/>
      <c r="B730" s="225"/>
      <c r="C730" s="226"/>
      <c r="D730" s="218" t="s">
        <v>142</v>
      </c>
      <c r="E730" s="227" t="s">
        <v>19</v>
      </c>
      <c r="F730" s="228" t="s">
        <v>1177</v>
      </c>
      <c r="G730" s="226"/>
      <c r="H730" s="229">
        <v>3</v>
      </c>
      <c r="I730" s="230"/>
      <c r="J730" s="226"/>
      <c r="K730" s="226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142</v>
      </c>
      <c r="AU730" s="235" t="s">
        <v>83</v>
      </c>
      <c r="AV730" s="13" t="s">
        <v>83</v>
      </c>
      <c r="AW730" s="13" t="s">
        <v>35</v>
      </c>
      <c r="AX730" s="13" t="s">
        <v>73</v>
      </c>
      <c r="AY730" s="235" t="s">
        <v>129</v>
      </c>
    </row>
    <row r="731" s="15" customFormat="1">
      <c r="A731" s="15"/>
      <c r="B731" s="246"/>
      <c r="C731" s="247"/>
      <c r="D731" s="218" t="s">
        <v>142</v>
      </c>
      <c r="E731" s="248" t="s">
        <v>19</v>
      </c>
      <c r="F731" s="249" t="s">
        <v>145</v>
      </c>
      <c r="G731" s="247"/>
      <c r="H731" s="250">
        <v>3</v>
      </c>
      <c r="I731" s="251"/>
      <c r="J731" s="247"/>
      <c r="K731" s="247"/>
      <c r="L731" s="252"/>
      <c r="M731" s="253"/>
      <c r="N731" s="254"/>
      <c r="O731" s="254"/>
      <c r="P731" s="254"/>
      <c r="Q731" s="254"/>
      <c r="R731" s="254"/>
      <c r="S731" s="254"/>
      <c r="T731" s="25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56" t="s">
        <v>142</v>
      </c>
      <c r="AU731" s="256" t="s">
        <v>83</v>
      </c>
      <c r="AV731" s="15" t="s">
        <v>136</v>
      </c>
      <c r="AW731" s="15" t="s">
        <v>35</v>
      </c>
      <c r="AX731" s="15" t="s">
        <v>81</v>
      </c>
      <c r="AY731" s="256" t="s">
        <v>129</v>
      </c>
    </row>
    <row r="732" s="2" customFormat="1" ht="24.15" customHeight="1">
      <c r="A732" s="39"/>
      <c r="B732" s="40"/>
      <c r="C732" s="205" t="s">
        <v>1178</v>
      </c>
      <c r="D732" s="205" t="s">
        <v>131</v>
      </c>
      <c r="E732" s="206" t="s">
        <v>1179</v>
      </c>
      <c r="F732" s="207" t="s">
        <v>1180</v>
      </c>
      <c r="G732" s="208" t="s">
        <v>428</v>
      </c>
      <c r="H732" s="209">
        <v>1240</v>
      </c>
      <c r="I732" s="210"/>
      <c r="J732" s="211">
        <f>ROUND(I732*H732,2)</f>
        <v>0</v>
      </c>
      <c r="K732" s="207" t="s">
        <v>135</v>
      </c>
      <c r="L732" s="45"/>
      <c r="M732" s="212" t="s">
        <v>19</v>
      </c>
      <c r="N732" s="213" t="s">
        <v>44</v>
      </c>
      <c r="O732" s="85"/>
      <c r="P732" s="214">
        <f>O732*H732</f>
        <v>0</v>
      </c>
      <c r="Q732" s="214">
        <v>0.20219000000000001</v>
      </c>
      <c r="R732" s="214">
        <f>Q732*H732</f>
        <v>250.71560000000002</v>
      </c>
      <c r="S732" s="214">
        <v>0</v>
      </c>
      <c r="T732" s="215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6" t="s">
        <v>136</v>
      </c>
      <c r="AT732" s="216" t="s">
        <v>131</v>
      </c>
      <c r="AU732" s="216" t="s">
        <v>83</v>
      </c>
      <c r="AY732" s="18" t="s">
        <v>129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8" t="s">
        <v>81</v>
      </c>
      <c r="BK732" s="217">
        <f>ROUND(I732*H732,2)</f>
        <v>0</v>
      </c>
      <c r="BL732" s="18" t="s">
        <v>136</v>
      </c>
      <c r="BM732" s="216" t="s">
        <v>1181</v>
      </c>
    </row>
    <row r="733" s="2" customFormat="1">
      <c r="A733" s="39"/>
      <c r="B733" s="40"/>
      <c r="C733" s="41"/>
      <c r="D733" s="218" t="s">
        <v>138</v>
      </c>
      <c r="E733" s="41"/>
      <c r="F733" s="219" t="s">
        <v>1182</v>
      </c>
      <c r="G733" s="41"/>
      <c r="H733" s="41"/>
      <c r="I733" s="220"/>
      <c r="J733" s="41"/>
      <c r="K733" s="41"/>
      <c r="L733" s="45"/>
      <c r="M733" s="221"/>
      <c r="N733" s="222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138</v>
      </c>
      <c r="AU733" s="18" t="s">
        <v>83</v>
      </c>
    </row>
    <row r="734" s="2" customFormat="1">
      <c r="A734" s="39"/>
      <c r="B734" s="40"/>
      <c r="C734" s="41"/>
      <c r="D734" s="223" t="s">
        <v>140</v>
      </c>
      <c r="E734" s="41"/>
      <c r="F734" s="224" t="s">
        <v>1183</v>
      </c>
      <c r="G734" s="41"/>
      <c r="H734" s="41"/>
      <c r="I734" s="220"/>
      <c r="J734" s="41"/>
      <c r="K734" s="41"/>
      <c r="L734" s="45"/>
      <c r="M734" s="221"/>
      <c r="N734" s="222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140</v>
      </c>
      <c r="AU734" s="18" t="s">
        <v>83</v>
      </c>
    </row>
    <row r="735" s="14" customFormat="1">
      <c r="A735" s="14"/>
      <c r="B735" s="236"/>
      <c r="C735" s="237"/>
      <c r="D735" s="218" t="s">
        <v>142</v>
      </c>
      <c r="E735" s="238" t="s">
        <v>19</v>
      </c>
      <c r="F735" s="239" t="s">
        <v>1184</v>
      </c>
      <c r="G735" s="237"/>
      <c r="H735" s="238" t="s">
        <v>19</v>
      </c>
      <c r="I735" s="240"/>
      <c r="J735" s="237"/>
      <c r="K735" s="237"/>
      <c r="L735" s="241"/>
      <c r="M735" s="242"/>
      <c r="N735" s="243"/>
      <c r="O735" s="243"/>
      <c r="P735" s="243"/>
      <c r="Q735" s="243"/>
      <c r="R735" s="243"/>
      <c r="S735" s="243"/>
      <c r="T735" s="24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5" t="s">
        <v>142</v>
      </c>
      <c r="AU735" s="245" t="s">
        <v>83</v>
      </c>
      <c r="AV735" s="14" t="s">
        <v>81</v>
      </c>
      <c r="AW735" s="14" t="s">
        <v>35</v>
      </c>
      <c r="AX735" s="14" t="s">
        <v>73</v>
      </c>
      <c r="AY735" s="245" t="s">
        <v>129</v>
      </c>
    </row>
    <row r="736" s="13" customFormat="1">
      <c r="A736" s="13"/>
      <c r="B736" s="225"/>
      <c r="C736" s="226"/>
      <c r="D736" s="218" t="s">
        <v>142</v>
      </c>
      <c r="E736" s="227" t="s">
        <v>19</v>
      </c>
      <c r="F736" s="228" t="s">
        <v>1185</v>
      </c>
      <c r="G736" s="226"/>
      <c r="H736" s="229">
        <v>1240</v>
      </c>
      <c r="I736" s="230"/>
      <c r="J736" s="226"/>
      <c r="K736" s="226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142</v>
      </c>
      <c r="AU736" s="235" t="s">
        <v>83</v>
      </c>
      <c r="AV736" s="13" t="s">
        <v>83</v>
      </c>
      <c r="AW736" s="13" t="s">
        <v>35</v>
      </c>
      <c r="AX736" s="13" t="s">
        <v>73</v>
      </c>
      <c r="AY736" s="235" t="s">
        <v>129</v>
      </c>
    </row>
    <row r="737" s="15" customFormat="1">
      <c r="A737" s="15"/>
      <c r="B737" s="246"/>
      <c r="C737" s="247"/>
      <c r="D737" s="218" t="s">
        <v>142</v>
      </c>
      <c r="E737" s="248" t="s">
        <v>19</v>
      </c>
      <c r="F737" s="249" t="s">
        <v>145</v>
      </c>
      <c r="G737" s="247"/>
      <c r="H737" s="250">
        <v>1240</v>
      </c>
      <c r="I737" s="251"/>
      <c r="J737" s="247"/>
      <c r="K737" s="247"/>
      <c r="L737" s="252"/>
      <c r="M737" s="253"/>
      <c r="N737" s="254"/>
      <c r="O737" s="254"/>
      <c r="P737" s="254"/>
      <c r="Q737" s="254"/>
      <c r="R737" s="254"/>
      <c r="S737" s="254"/>
      <c r="T737" s="25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6" t="s">
        <v>142</v>
      </c>
      <c r="AU737" s="256" t="s">
        <v>83</v>
      </c>
      <c r="AV737" s="15" t="s">
        <v>136</v>
      </c>
      <c r="AW737" s="15" t="s">
        <v>35</v>
      </c>
      <c r="AX737" s="15" t="s">
        <v>81</v>
      </c>
      <c r="AY737" s="256" t="s">
        <v>129</v>
      </c>
    </row>
    <row r="738" s="2" customFormat="1" ht="16.5" customHeight="1">
      <c r="A738" s="39"/>
      <c r="B738" s="40"/>
      <c r="C738" s="260" t="s">
        <v>1186</v>
      </c>
      <c r="D738" s="260" t="s">
        <v>371</v>
      </c>
      <c r="E738" s="261" t="s">
        <v>1187</v>
      </c>
      <c r="F738" s="262" t="s">
        <v>1188</v>
      </c>
      <c r="G738" s="263" t="s">
        <v>428</v>
      </c>
      <c r="H738" s="264">
        <v>881.27999999999997</v>
      </c>
      <c r="I738" s="265"/>
      <c r="J738" s="266">
        <f>ROUND(I738*H738,2)</f>
        <v>0</v>
      </c>
      <c r="K738" s="262" t="s">
        <v>135</v>
      </c>
      <c r="L738" s="267"/>
      <c r="M738" s="268" t="s">
        <v>19</v>
      </c>
      <c r="N738" s="269" t="s">
        <v>44</v>
      </c>
      <c r="O738" s="85"/>
      <c r="P738" s="214">
        <f>O738*H738</f>
        <v>0</v>
      </c>
      <c r="Q738" s="214">
        <v>0.055</v>
      </c>
      <c r="R738" s="214">
        <f>Q738*H738</f>
        <v>48.470399999999998</v>
      </c>
      <c r="S738" s="214">
        <v>0</v>
      </c>
      <c r="T738" s="215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16" t="s">
        <v>194</v>
      </c>
      <c r="AT738" s="216" t="s">
        <v>371</v>
      </c>
      <c r="AU738" s="216" t="s">
        <v>83</v>
      </c>
      <c r="AY738" s="18" t="s">
        <v>129</v>
      </c>
      <c r="BE738" s="217">
        <f>IF(N738="základní",J738,0)</f>
        <v>0</v>
      </c>
      <c r="BF738" s="217">
        <f>IF(N738="snížená",J738,0)</f>
        <v>0</v>
      </c>
      <c r="BG738" s="217">
        <f>IF(N738="zákl. přenesená",J738,0)</f>
        <v>0</v>
      </c>
      <c r="BH738" s="217">
        <f>IF(N738="sníž. přenesená",J738,0)</f>
        <v>0</v>
      </c>
      <c r="BI738" s="217">
        <f>IF(N738="nulová",J738,0)</f>
        <v>0</v>
      </c>
      <c r="BJ738" s="18" t="s">
        <v>81</v>
      </c>
      <c r="BK738" s="217">
        <f>ROUND(I738*H738,2)</f>
        <v>0</v>
      </c>
      <c r="BL738" s="18" t="s">
        <v>136</v>
      </c>
      <c r="BM738" s="216" t="s">
        <v>1189</v>
      </c>
    </row>
    <row r="739" s="2" customFormat="1">
      <c r="A739" s="39"/>
      <c r="B739" s="40"/>
      <c r="C739" s="41"/>
      <c r="D739" s="218" t="s">
        <v>138</v>
      </c>
      <c r="E739" s="41"/>
      <c r="F739" s="219" t="s">
        <v>1188</v>
      </c>
      <c r="G739" s="41"/>
      <c r="H739" s="41"/>
      <c r="I739" s="220"/>
      <c r="J739" s="41"/>
      <c r="K739" s="41"/>
      <c r="L739" s="45"/>
      <c r="M739" s="221"/>
      <c r="N739" s="222"/>
      <c r="O739" s="85"/>
      <c r="P739" s="85"/>
      <c r="Q739" s="85"/>
      <c r="R739" s="85"/>
      <c r="S739" s="85"/>
      <c r="T739" s="86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138</v>
      </c>
      <c r="AU739" s="18" t="s">
        <v>83</v>
      </c>
    </row>
    <row r="740" s="2" customFormat="1">
      <c r="A740" s="39"/>
      <c r="B740" s="40"/>
      <c r="C740" s="41"/>
      <c r="D740" s="223" t="s">
        <v>140</v>
      </c>
      <c r="E740" s="41"/>
      <c r="F740" s="224" t="s">
        <v>1190</v>
      </c>
      <c r="G740" s="41"/>
      <c r="H740" s="41"/>
      <c r="I740" s="220"/>
      <c r="J740" s="41"/>
      <c r="K740" s="41"/>
      <c r="L740" s="45"/>
      <c r="M740" s="221"/>
      <c r="N740" s="222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140</v>
      </c>
      <c r="AU740" s="18" t="s">
        <v>83</v>
      </c>
    </row>
    <row r="741" s="13" customFormat="1">
      <c r="A741" s="13"/>
      <c r="B741" s="225"/>
      <c r="C741" s="226"/>
      <c r="D741" s="218" t="s">
        <v>142</v>
      </c>
      <c r="E741" s="227" t="s">
        <v>19</v>
      </c>
      <c r="F741" s="228" t="s">
        <v>1191</v>
      </c>
      <c r="G741" s="226"/>
      <c r="H741" s="229">
        <v>864</v>
      </c>
      <c r="I741" s="230"/>
      <c r="J741" s="226"/>
      <c r="K741" s="226"/>
      <c r="L741" s="231"/>
      <c r="M741" s="232"/>
      <c r="N741" s="233"/>
      <c r="O741" s="233"/>
      <c r="P741" s="233"/>
      <c r="Q741" s="233"/>
      <c r="R741" s="233"/>
      <c r="S741" s="233"/>
      <c r="T741" s="23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5" t="s">
        <v>142</v>
      </c>
      <c r="AU741" s="235" t="s">
        <v>83</v>
      </c>
      <c r="AV741" s="13" t="s">
        <v>83</v>
      </c>
      <c r="AW741" s="13" t="s">
        <v>35</v>
      </c>
      <c r="AX741" s="13" t="s">
        <v>73</v>
      </c>
      <c r="AY741" s="235" t="s">
        <v>129</v>
      </c>
    </row>
    <row r="742" s="15" customFormat="1">
      <c r="A742" s="15"/>
      <c r="B742" s="246"/>
      <c r="C742" s="247"/>
      <c r="D742" s="218" t="s">
        <v>142</v>
      </c>
      <c r="E742" s="248" t="s">
        <v>19</v>
      </c>
      <c r="F742" s="249" t="s">
        <v>145</v>
      </c>
      <c r="G742" s="247"/>
      <c r="H742" s="250">
        <v>864</v>
      </c>
      <c r="I742" s="251"/>
      <c r="J742" s="247"/>
      <c r="K742" s="247"/>
      <c r="L742" s="252"/>
      <c r="M742" s="253"/>
      <c r="N742" s="254"/>
      <c r="O742" s="254"/>
      <c r="P742" s="254"/>
      <c r="Q742" s="254"/>
      <c r="R742" s="254"/>
      <c r="S742" s="254"/>
      <c r="T742" s="25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6" t="s">
        <v>142</v>
      </c>
      <c r="AU742" s="256" t="s">
        <v>83</v>
      </c>
      <c r="AV742" s="15" t="s">
        <v>136</v>
      </c>
      <c r="AW742" s="15" t="s">
        <v>35</v>
      </c>
      <c r="AX742" s="15" t="s">
        <v>81</v>
      </c>
      <c r="AY742" s="256" t="s">
        <v>129</v>
      </c>
    </row>
    <row r="743" s="13" customFormat="1">
      <c r="A743" s="13"/>
      <c r="B743" s="225"/>
      <c r="C743" s="226"/>
      <c r="D743" s="218" t="s">
        <v>142</v>
      </c>
      <c r="E743" s="226"/>
      <c r="F743" s="228" t="s">
        <v>1192</v>
      </c>
      <c r="G743" s="226"/>
      <c r="H743" s="229">
        <v>881.27999999999997</v>
      </c>
      <c r="I743" s="230"/>
      <c r="J743" s="226"/>
      <c r="K743" s="226"/>
      <c r="L743" s="231"/>
      <c r="M743" s="232"/>
      <c r="N743" s="233"/>
      <c r="O743" s="233"/>
      <c r="P743" s="233"/>
      <c r="Q743" s="233"/>
      <c r="R743" s="233"/>
      <c r="S743" s="233"/>
      <c r="T743" s="23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5" t="s">
        <v>142</v>
      </c>
      <c r="AU743" s="235" t="s">
        <v>83</v>
      </c>
      <c r="AV743" s="13" t="s">
        <v>83</v>
      </c>
      <c r="AW743" s="13" t="s">
        <v>4</v>
      </c>
      <c r="AX743" s="13" t="s">
        <v>81</v>
      </c>
      <c r="AY743" s="235" t="s">
        <v>129</v>
      </c>
    </row>
    <row r="744" s="2" customFormat="1" ht="16.5" customHeight="1">
      <c r="A744" s="39"/>
      <c r="B744" s="40"/>
      <c r="C744" s="260" t="s">
        <v>1193</v>
      </c>
      <c r="D744" s="260" t="s">
        <v>371</v>
      </c>
      <c r="E744" s="261" t="s">
        <v>1194</v>
      </c>
      <c r="F744" s="262" t="s">
        <v>1195</v>
      </c>
      <c r="G744" s="263" t="s">
        <v>428</v>
      </c>
      <c r="H744" s="264">
        <v>383.51999999999998</v>
      </c>
      <c r="I744" s="265"/>
      <c r="J744" s="266">
        <f>ROUND(I744*H744,2)</f>
        <v>0</v>
      </c>
      <c r="K744" s="262" t="s">
        <v>135</v>
      </c>
      <c r="L744" s="267"/>
      <c r="M744" s="268" t="s">
        <v>19</v>
      </c>
      <c r="N744" s="269" t="s">
        <v>44</v>
      </c>
      <c r="O744" s="85"/>
      <c r="P744" s="214">
        <f>O744*H744</f>
        <v>0</v>
      </c>
      <c r="Q744" s="214">
        <v>0.080000000000000002</v>
      </c>
      <c r="R744" s="214">
        <f>Q744*H744</f>
        <v>30.6816</v>
      </c>
      <c r="S744" s="214">
        <v>0</v>
      </c>
      <c r="T744" s="215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16" t="s">
        <v>194</v>
      </c>
      <c r="AT744" s="216" t="s">
        <v>371</v>
      </c>
      <c r="AU744" s="216" t="s">
        <v>83</v>
      </c>
      <c r="AY744" s="18" t="s">
        <v>129</v>
      </c>
      <c r="BE744" s="217">
        <f>IF(N744="základní",J744,0)</f>
        <v>0</v>
      </c>
      <c r="BF744" s="217">
        <f>IF(N744="snížená",J744,0)</f>
        <v>0</v>
      </c>
      <c r="BG744" s="217">
        <f>IF(N744="zákl. přenesená",J744,0)</f>
        <v>0</v>
      </c>
      <c r="BH744" s="217">
        <f>IF(N744="sníž. přenesená",J744,0)</f>
        <v>0</v>
      </c>
      <c r="BI744" s="217">
        <f>IF(N744="nulová",J744,0)</f>
        <v>0</v>
      </c>
      <c r="BJ744" s="18" t="s">
        <v>81</v>
      </c>
      <c r="BK744" s="217">
        <f>ROUND(I744*H744,2)</f>
        <v>0</v>
      </c>
      <c r="BL744" s="18" t="s">
        <v>136</v>
      </c>
      <c r="BM744" s="216" t="s">
        <v>1196</v>
      </c>
    </row>
    <row r="745" s="2" customFormat="1">
      <c r="A745" s="39"/>
      <c r="B745" s="40"/>
      <c r="C745" s="41"/>
      <c r="D745" s="218" t="s">
        <v>138</v>
      </c>
      <c r="E745" s="41"/>
      <c r="F745" s="219" t="s">
        <v>1195</v>
      </c>
      <c r="G745" s="41"/>
      <c r="H745" s="41"/>
      <c r="I745" s="220"/>
      <c r="J745" s="41"/>
      <c r="K745" s="41"/>
      <c r="L745" s="45"/>
      <c r="M745" s="221"/>
      <c r="N745" s="222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138</v>
      </c>
      <c r="AU745" s="18" t="s">
        <v>83</v>
      </c>
    </row>
    <row r="746" s="2" customFormat="1">
      <c r="A746" s="39"/>
      <c r="B746" s="40"/>
      <c r="C746" s="41"/>
      <c r="D746" s="223" t="s">
        <v>140</v>
      </c>
      <c r="E746" s="41"/>
      <c r="F746" s="224" t="s">
        <v>1197</v>
      </c>
      <c r="G746" s="41"/>
      <c r="H746" s="41"/>
      <c r="I746" s="220"/>
      <c r="J746" s="41"/>
      <c r="K746" s="41"/>
      <c r="L746" s="45"/>
      <c r="M746" s="221"/>
      <c r="N746" s="222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140</v>
      </c>
      <c r="AU746" s="18" t="s">
        <v>83</v>
      </c>
    </row>
    <row r="747" s="13" customFormat="1">
      <c r="A747" s="13"/>
      <c r="B747" s="225"/>
      <c r="C747" s="226"/>
      <c r="D747" s="218" t="s">
        <v>142</v>
      </c>
      <c r="E747" s="227" t="s">
        <v>19</v>
      </c>
      <c r="F747" s="228" t="s">
        <v>1198</v>
      </c>
      <c r="G747" s="226"/>
      <c r="H747" s="229">
        <v>376</v>
      </c>
      <c r="I747" s="230"/>
      <c r="J747" s="226"/>
      <c r="K747" s="226"/>
      <c r="L747" s="231"/>
      <c r="M747" s="232"/>
      <c r="N747" s="233"/>
      <c r="O747" s="233"/>
      <c r="P747" s="233"/>
      <c r="Q747" s="233"/>
      <c r="R747" s="233"/>
      <c r="S747" s="233"/>
      <c r="T747" s="234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5" t="s">
        <v>142</v>
      </c>
      <c r="AU747" s="235" t="s">
        <v>83</v>
      </c>
      <c r="AV747" s="13" t="s">
        <v>83</v>
      </c>
      <c r="AW747" s="13" t="s">
        <v>35</v>
      </c>
      <c r="AX747" s="13" t="s">
        <v>73</v>
      </c>
      <c r="AY747" s="235" t="s">
        <v>129</v>
      </c>
    </row>
    <row r="748" s="15" customFormat="1">
      <c r="A748" s="15"/>
      <c r="B748" s="246"/>
      <c r="C748" s="247"/>
      <c r="D748" s="218" t="s">
        <v>142</v>
      </c>
      <c r="E748" s="248" t="s">
        <v>19</v>
      </c>
      <c r="F748" s="249" t="s">
        <v>145</v>
      </c>
      <c r="G748" s="247"/>
      <c r="H748" s="250">
        <v>376</v>
      </c>
      <c r="I748" s="251"/>
      <c r="J748" s="247"/>
      <c r="K748" s="247"/>
      <c r="L748" s="252"/>
      <c r="M748" s="253"/>
      <c r="N748" s="254"/>
      <c r="O748" s="254"/>
      <c r="P748" s="254"/>
      <c r="Q748" s="254"/>
      <c r="R748" s="254"/>
      <c r="S748" s="254"/>
      <c r="T748" s="25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6" t="s">
        <v>142</v>
      </c>
      <c r="AU748" s="256" t="s">
        <v>83</v>
      </c>
      <c r="AV748" s="15" t="s">
        <v>136</v>
      </c>
      <c r="AW748" s="15" t="s">
        <v>35</v>
      </c>
      <c r="AX748" s="15" t="s">
        <v>81</v>
      </c>
      <c r="AY748" s="256" t="s">
        <v>129</v>
      </c>
    </row>
    <row r="749" s="13" customFormat="1">
      <c r="A749" s="13"/>
      <c r="B749" s="225"/>
      <c r="C749" s="226"/>
      <c r="D749" s="218" t="s">
        <v>142</v>
      </c>
      <c r="E749" s="226"/>
      <c r="F749" s="228" t="s">
        <v>1199</v>
      </c>
      <c r="G749" s="226"/>
      <c r="H749" s="229">
        <v>383.51999999999998</v>
      </c>
      <c r="I749" s="230"/>
      <c r="J749" s="226"/>
      <c r="K749" s="226"/>
      <c r="L749" s="231"/>
      <c r="M749" s="232"/>
      <c r="N749" s="233"/>
      <c r="O749" s="233"/>
      <c r="P749" s="233"/>
      <c r="Q749" s="233"/>
      <c r="R749" s="233"/>
      <c r="S749" s="233"/>
      <c r="T749" s="23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5" t="s">
        <v>142</v>
      </c>
      <c r="AU749" s="235" t="s">
        <v>83</v>
      </c>
      <c r="AV749" s="13" t="s">
        <v>83</v>
      </c>
      <c r="AW749" s="13" t="s">
        <v>4</v>
      </c>
      <c r="AX749" s="13" t="s">
        <v>81</v>
      </c>
      <c r="AY749" s="235" t="s">
        <v>129</v>
      </c>
    </row>
    <row r="750" s="2" customFormat="1" ht="33" customHeight="1">
      <c r="A750" s="39"/>
      <c r="B750" s="40"/>
      <c r="C750" s="205" t="s">
        <v>1200</v>
      </c>
      <c r="D750" s="205" t="s">
        <v>131</v>
      </c>
      <c r="E750" s="206" t="s">
        <v>1201</v>
      </c>
      <c r="F750" s="207" t="s">
        <v>1202</v>
      </c>
      <c r="G750" s="208" t="s">
        <v>428</v>
      </c>
      <c r="H750" s="209">
        <v>1290</v>
      </c>
      <c r="I750" s="210"/>
      <c r="J750" s="211">
        <f>ROUND(I750*H750,2)</f>
        <v>0</v>
      </c>
      <c r="K750" s="207" t="s">
        <v>135</v>
      </c>
      <c r="L750" s="45"/>
      <c r="M750" s="212" t="s">
        <v>19</v>
      </c>
      <c r="N750" s="213" t="s">
        <v>44</v>
      </c>
      <c r="O750" s="85"/>
      <c r="P750" s="214">
        <f>O750*H750</f>
        <v>0</v>
      </c>
      <c r="Q750" s="214">
        <v>0.1295</v>
      </c>
      <c r="R750" s="214">
        <f>Q750*H750</f>
        <v>167.05500000000001</v>
      </c>
      <c r="S750" s="214">
        <v>0</v>
      </c>
      <c r="T750" s="215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16" t="s">
        <v>136</v>
      </c>
      <c r="AT750" s="216" t="s">
        <v>131</v>
      </c>
      <c r="AU750" s="216" t="s">
        <v>83</v>
      </c>
      <c r="AY750" s="18" t="s">
        <v>129</v>
      </c>
      <c r="BE750" s="217">
        <f>IF(N750="základní",J750,0)</f>
        <v>0</v>
      </c>
      <c r="BF750" s="217">
        <f>IF(N750="snížená",J750,0)</f>
        <v>0</v>
      </c>
      <c r="BG750" s="217">
        <f>IF(N750="zákl. přenesená",J750,0)</f>
        <v>0</v>
      </c>
      <c r="BH750" s="217">
        <f>IF(N750="sníž. přenesená",J750,0)</f>
        <v>0</v>
      </c>
      <c r="BI750" s="217">
        <f>IF(N750="nulová",J750,0)</f>
        <v>0</v>
      </c>
      <c r="BJ750" s="18" t="s">
        <v>81</v>
      </c>
      <c r="BK750" s="217">
        <f>ROUND(I750*H750,2)</f>
        <v>0</v>
      </c>
      <c r="BL750" s="18" t="s">
        <v>136</v>
      </c>
      <c r="BM750" s="216" t="s">
        <v>1203</v>
      </c>
    </row>
    <row r="751" s="2" customFormat="1">
      <c r="A751" s="39"/>
      <c r="B751" s="40"/>
      <c r="C751" s="41"/>
      <c r="D751" s="218" t="s">
        <v>138</v>
      </c>
      <c r="E751" s="41"/>
      <c r="F751" s="219" t="s">
        <v>1204</v>
      </c>
      <c r="G751" s="41"/>
      <c r="H751" s="41"/>
      <c r="I751" s="220"/>
      <c r="J751" s="41"/>
      <c r="K751" s="41"/>
      <c r="L751" s="45"/>
      <c r="M751" s="221"/>
      <c r="N751" s="222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138</v>
      </c>
      <c r="AU751" s="18" t="s">
        <v>83</v>
      </c>
    </row>
    <row r="752" s="2" customFormat="1">
      <c r="A752" s="39"/>
      <c r="B752" s="40"/>
      <c r="C752" s="41"/>
      <c r="D752" s="223" t="s">
        <v>140</v>
      </c>
      <c r="E752" s="41"/>
      <c r="F752" s="224" t="s">
        <v>1205</v>
      </c>
      <c r="G752" s="41"/>
      <c r="H752" s="41"/>
      <c r="I752" s="220"/>
      <c r="J752" s="41"/>
      <c r="K752" s="41"/>
      <c r="L752" s="45"/>
      <c r="M752" s="221"/>
      <c r="N752" s="222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140</v>
      </c>
      <c r="AU752" s="18" t="s">
        <v>83</v>
      </c>
    </row>
    <row r="753" s="13" customFormat="1">
      <c r="A753" s="13"/>
      <c r="B753" s="225"/>
      <c r="C753" s="226"/>
      <c r="D753" s="218" t="s">
        <v>142</v>
      </c>
      <c r="E753" s="227" t="s">
        <v>19</v>
      </c>
      <c r="F753" s="228" t="s">
        <v>1206</v>
      </c>
      <c r="G753" s="226"/>
      <c r="H753" s="229">
        <v>1290</v>
      </c>
      <c r="I753" s="230"/>
      <c r="J753" s="226"/>
      <c r="K753" s="226"/>
      <c r="L753" s="231"/>
      <c r="M753" s="232"/>
      <c r="N753" s="233"/>
      <c r="O753" s="233"/>
      <c r="P753" s="233"/>
      <c r="Q753" s="233"/>
      <c r="R753" s="233"/>
      <c r="S753" s="233"/>
      <c r="T753" s="23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5" t="s">
        <v>142</v>
      </c>
      <c r="AU753" s="235" t="s">
        <v>83</v>
      </c>
      <c r="AV753" s="13" t="s">
        <v>83</v>
      </c>
      <c r="AW753" s="13" t="s">
        <v>35</v>
      </c>
      <c r="AX753" s="13" t="s">
        <v>73</v>
      </c>
      <c r="AY753" s="235" t="s">
        <v>129</v>
      </c>
    </row>
    <row r="754" s="15" customFormat="1">
      <c r="A754" s="15"/>
      <c r="B754" s="246"/>
      <c r="C754" s="247"/>
      <c r="D754" s="218" t="s">
        <v>142</v>
      </c>
      <c r="E754" s="248" t="s">
        <v>19</v>
      </c>
      <c r="F754" s="249" t="s">
        <v>145</v>
      </c>
      <c r="G754" s="247"/>
      <c r="H754" s="250">
        <v>1290</v>
      </c>
      <c r="I754" s="251"/>
      <c r="J754" s="247"/>
      <c r="K754" s="247"/>
      <c r="L754" s="252"/>
      <c r="M754" s="253"/>
      <c r="N754" s="254"/>
      <c r="O754" s="254"/>
      <c r="P754" s="254"/>
      <c r="Q754" s="254"/>
      <c r="R754" s="254"/>
      <c r="S754" s="254"/>
      <c r="T754" s="25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6" t="s">
        <v>142</v>
      </c>
      <c r="AU754" s="256" t="s">
        <v>83</v>
      </c>
      <c r="AV754" s="15" t="s">
        <v>136</v>
      </c>
      <c r="AW754" s="15" t="s">
        <v>35</v>
      </c>
      <c r="AX754" s="15" t="s">
        <v>81</v>
      </c>
      <c r="AY754" s="256" t="s">
        <v>129</v>
      </c>
    </row>
    <row r="755" s="2" customFormat="1" ht="16.5" customHeight="1">
      <c r="A755" s="39"/>
      <c r="B755" s="40"/>
      <c r="C755" s="260" t="s">
        <v>1207</v>
      </c>
      <c r="D755" s="260" t="s">
        <v>371</v>
      </c>
      <c r="E755" s="261" t="s">
        <v>1208</v>
      </c>
      <c r="F755" s="262" t="s">
        <v>1209</v>
      </c>
      <c r="G755" s="263" t="s">
        <v>428</v>
      </c>
      <c r="H755" s="264">
        <v>1315.8</v>
      </c>
      <c r="I755" s="265"/>
      <c r="J755" s="266">
        <f>ROUND(I755*H755,2)</f>
        <v>0</v>
      </c>
      <c r="K755" s="262" t="s">
        <v>135</v>
      </c>
      <c r="L755" s="267"/>
      <c r="M755" s="268" t="s">
        <v>19</v>
      </c>
      <c r="N755" s="269" t="s">
        <v>44</v>
      </c>
      <c r="O755" s="85"/>
      <c r="P755" s="214">
        <f>O755*H755</f>
        <v>0</v>
      </c>
      <c r="Q755" s="214">
        <v>0.056120000000000003</v>
      </c>
      <c r="R755" s="214">
        <f>Q755*H755</f>
        <v>73.842696000000004</v>
      </c>
      <c r="S755" s="214">
        <v>0</v>
      </c>
      <c r="T755" s="215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16" t="s">
        <v>194</v>
      </c>
      <c r="AT755" s="216" t="s">
        <v>371</v>
      </c>
      <c r="AU755" s="216" t="s">
        <v>83</v>
      </c>
      <c r="AY755" s="18" t="s">
        <v>129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8" t="s">
        <v>81</v>
      </c>
      <c r="BK755" s="217">
        <f>ROUND(I755*H755,2)</f>
        <v>0</v>
      </c>
      <c r="BL755" s="18" t="s">
        <v>136</v>
      </c>
      <c r="BM755" s="216" t="s">
        <v>1210</v>
      </c>
    </row>
    <row r="756" s="2" customFormat="1">
      <c r="A756" s="39"/>
      <c r="B756" s="40"/>
      <c r="C756" s="41"/>
      <c r="D756" s="218" t="s">
        <v>138</v>
      </c>
      <c r="E756" s="41"/>
      <c r="F756" s="219" t="s">
        <v>1209</v>
      </c>
      <c r="G756" s="41"/>
      <c r="H756" s="41"/>
      <c r="I756" s="220"/>
      <c r="J756" s="41"/>
      <c r="K756" s="41"/>
      <c r="L756" s="45"/>
      <c r="M756" s="221"/>
      <c r="N756" s="222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138</v>
      </c>
      <c r="AU756" s="18" t="s">
        <v>83</v>
      </c>
    </row>
    <row r="757" s="2" customFormat="1">
      <c r="A757" s="39"/>
      <c r="B757" s="40"/>
      <c r="C757" s="41"/>
      <c r="D757" s="223" t="s">
        <v>140</v>
      </c>
      <c r="E757" s="41"/>
      <c r="F757" s="224" t="s">
        <v>1211</v>
      </c>
      <c r="G757" s="41"/>
      <c r="H757" s="41"/>
      <c r="I757" s="220"/>
      <c r="J757" s="41"/>
      <c r="K757" s="41"/>
      <c r="L757" s="45"/>
      <c r="M757" s="221"/>
      <c r="N757" s="222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140</v>
      </c>
      <c r="AU757" s="18" t="s">
        <v>83</v>
      </c>
    </row>
    <row r="758" s="13" customFormat="1">
      <c r="A758" s="13"/>
      <c r="B758" s="225"/>
      <c r="C758" s="226"/>
      <c r="D758" s="218" t="s">
        <v>142</v>
      </c>
      <c r="E758" s="226"/>
      <c r="F758" s="228" t="s">
        <v>1212</v>
      </c>
      <c r="G758" s="226"/>
      <c r="H758" s="229">
        <v>1315.8</v>
      </c>
      <c r="I758" s="230"/>
      <c r="J758" s="226"/>
      <c r="K758" s="226"/>
      <c r="L758" s="231"/>
      <c r="M758" s="232"/>
      <c r="N758" s="233"/>
      <c r="O758" s="233"/>
      <c r="P758" s="233"/>
      <c r="Q758" s="233"/>
      <c r="R758" s="233"/>
      <c r="S758" s="233"/>
      <c r="T758" s="23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5" t="s">
        <v>142</v>
      </c>
      <c r="AU758" s="235" t="s">
        <v>83</v>
      </c>
      <c r="AV758" s="13" t="s">
        <v>83</v>
      </c>
      <c r="AW758" s="13" t="s">
        <v>4</v>
      </c>
      <c r="AX758" s="13" t="s">
        <v>81</v>
      </c>
      <c r="AY758" s="235" t="s">
        <v>129</v>
      </c>
    </row>
    <row r="759" s="2" customFormat="1" ht="24.15" customHeight="1">
      <c r="A759" s="39"/>
      <c r="B759" s="40"/>
      <c r="C759" s="205" t="s">
        <v>1213</v>
      </c>
      <c r="D759" s="205" t="s">
        <v>131</v>
      </c>
      <c r="E759" s="206" t="s">
        <v>1214</v>
      </c>
      <c r="F759" s="207" t="s">
        <v>1215</v>
      </c>
      <c r="G759" s="208" t="s">
        <v>428</v>
      </c>
      <c r="H759" s="209">
        <v>25</v>
      </c>
      <c r="I759" s="210"/>
      <c r="J759" s="211">
        <f>ROUND(I759*H759,2)</f>
        <v>0</v>
      </c>
      <c r="K759" s="207" t="s">
        <v>135</v>
      </c>
      <c r="L759" s="45"/>
      <c r="M759" s="212" t="s">
        <v>19</v>
      </c>
      <c r="N759" s="213" t="s">
        <v>44</v>
      </c>
      <c r="O759" s="85"/>
      <c r="P759" s="214">
        <f>O759*H759</f>
        <v>0</v>
      </c>
      <c r="Q759" s="214">
        <v>0</v>
      </c>
      <c r="R759" s="214">
        <f>Q759*H759</f>
        <v>0</v>
      </c>
      <c r="S759" s="214">
        <v>0</v>
      </c>
      <c r="T759" s="21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6" t="s">
        <v>136</v>
      </c>
      <c r="AT759" s="216" t="s">
        <v>131</v>
      </c>
      <c r="AU759" s="216" t="s">
        <v>83</v>
      </c>
      <c r="AY759" s="18" t="s">
        <v>129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8" t="s">
        <v>81</v>
      </c>
      <c r="BK759" s="217">
        <f>ROUND(I759*H759,2)</f>
        <v>0</v>
      </c>
      <c r="BL759" s="18" t="s">
        <v>136</v>
      </c>
      <c r="BM759" s="216" t="s">
        <v>1216</v>
      </c>
    </row>
    <row r="760" s="2" customFormat="1">
      <c r="A760" s="39"/>
      <c r="B760" s="40"/>
      <c r="C760" s="41"/>
      <c r="D760" s="218" t="s">
        <v>138</v>
      </c>
      <c r="E760" s="41"/>
      <c r="F760" s="219" t="s">
        <v>1217</v>
      </c>
      <c r="G760" s="41"/>
      <c r="H760" s="41"/>
      <c r="I760" s="220"/>
      <c r="J760" s="41"/>
      <c r="K760" s="41"/>
      <c r="L760" s="45"/>
      <c r="M760" s="221"/>
      <c r="N760" s="222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138</v>
      </c>
      <c r="AU760" s="18" t="s">
        <v>83</v>
      </c>
    </row>
    <row r="761" s="2" customFormat="1">
      <c r="A761" s="39"/>
      <c r="B761" s="40"/>
      <c r="C761" s="41"/>
      <c r="D761" s="223" t="s">
        <v>140</v>
      </c>
      <c r="E761" s="41"/>
      <c r="F761" s="224" t="s">
        <v>1218</v>
      </c>
      <c r="G761" s="41"/>
      <c r="H761" s="41"/>
      <c r="I761" s="220"/>
      <c r="J761" s="41"/>
      <c r="K761" s="41"/>
      <c r="L761" s="45"/>
      <c r="M761" s="221"/>
      <c r="N761" s="222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140</v>
      </c>
      <c r="AU761" s="18" t="s">
        <v>83</v>
      </c>
    </row>
    <row r="762" s="13" customFormat="1">
      <c r="A762" s="13"/>
      <c r="B762" s="225"/>
      <c r="C762" s="226"/>
      <c r="D762" s="218" t="s">
        <v>142</v>
      </c>
      <c r="E762" s="227" t="s">
        <v>19</v>
      </c>
      <c r="F762" s="228" t="s">
        <v>1219</v>
      </c>
      <c r="G762" s="226"/>
      <c r="H762" s="229">
        <v>25</v>
      </c>
      <c r="I762" s="230"/>
      <c r="J762" s="226"/>
      <c r="K762" s="226"/>
      <c r="L762" s="231"/>
      <c r="M762" s="232"/>
      <c r="N762" s="233"/>
      <c r="O762" s="233"/>
      <c r="P762" s="233"/>
      <c r="Q762" s="233"/>
      <c r="R762" s="233"/>
      <c r="S762" s="233"/>
      <c r="T762" s="23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5" t="s">
        <v>142</v>
      </c>
      <c r="AU762" s="235" t="s">
        <v>83</v>
      </c>
      <c r="AV762" s="13" t="s">
        <v>83</v>
      </c>
      <c r="AW762" s="13" t="s">
        <v>35</v>
      </c>
      <c r="AX762" s="13" t="s">
        <v>73</v>
      </c>
      <c r="AY762" s="235" t="s">
        <v>129</v>
      </c>
    </row>
    <row r="763" s="15" customFormat="1">
      <c r="A763" s="15"/>
      <c r="B763" s="246"/>
      <c r="C763" s="247"/>
      <c r="D763" s="218" t="s">
        <v>142</v>
      </c>
      <c r="E763" s="248" t="s">
        <v>19</v>
      </c>
      <c r="F763" s="249" t="s">
        <v>145</v>
      </c>
      <c r="G763" s="247"/>
      <c r="H763" s="250">
        <v>25</v>
      </c>
      <c r="I763" s="251"/>
      <c r="J763" s="247"/>
      <c r="K763" s="247"/>
      <c r="L763" s="252"/>
      <c r="M763" s="253"/>
      <c r="N763" s="254"/>
      <c r="O763" s="254"/>
      <c r="P763" s="254"/>
      <c r="Q763" s="254"/>
      <c r="R763" s="254"/>
      <c r="S763" s="254"/>
      <c r="T763" s="25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56" t="s">
        <v>142</v>
      </c>
      <c r="AU763" s="256" t="s">
        <v>83</v>
      </c>
      <c r="AV763" s="15" t="s">
        <v>136</v>
      </c>
      <c r="AW763" s="15" t="s">
        <v>35</v>
      </c>
      <c r="AX763" s="15" t="s">
        <v>81</v>
      </c>
      <c r="AY763" s="256" t="s">
        <v>129</v>
      </c>
    </row>
    <row r="764" s="2" customFormat="1" ht="24.15" customHeight="1">
      <c r="A764" s="39"/>
      <c r="B764" s="40"/>
      <c r="C764" s="205" t="s">
        <v>1220</v>
      </c>
      <c r="D764" s="205" t="s">
        <v>131</v>
      </c>
      <c r="E764" s="206" t="s">
        <v>1221</v>
      </c>
      <c r="F764" s="207" t="s">
        <v>1222</v>
      </c>
      <c r="G764" s="208" t="s">
        <v>428</v>
      </c>
      <c r="H764" s="209">
        <v>25</v>
      </c>
      <c r="I764" s="210"/>
      <c r="J764" s="211">
        <f>ROUND(I764*H764,2)</f>
        <v>0</v>
      </c>
      <c r="K764" s="207" t="s">
        <v>135</v>
      </c>
      <c r="L764" s="45"/>
      <c r="M764" s="212" t="s">
        <v>19</v>
      </c>
      <c r="N764" s="213" t="s">
        <v>44</v>
      </c>
      <c r="O764" s="85"/>
      <c r="P764" s="214">
        <f>O764*H764</f>
        <v>0</v>
      </c>
      <c r="Q764" s="214">
        <v>9.0000000000000006E-05</v>
      </c>
      <c r="R764" s="214">
        <f>Q764*H764</f>
        <v>0.0022500000000000003</v>
      </c>
      <c r="S764" s="214">
        <v>0</v>
      </c>
      <c r="T764" s="215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16" t="s">
        <v>136</v>
      </c>
      <c r="AT764" s="216" t="s">
        <v>131</v>
      </c>
      <c r="AU764" s="216" t="s">
        <v>83</v>
      </c>
      <c r="AY764" s="18" t="s">
        <v>129</v>
      </c>
      <c r="BE764" s="217">
        <f>IF(N764="základní",J764,0)</f>
        <v>0</v>
      </c>
      <c r="BF764" s="217">
        <f>IF(N764="snížená",J764,0)</f>
        <v>0</v>
      </c>
      <c r="BG764" s="217">
        <f>IF(N764="zákl. přenesená",J764,0)</f>
        <v>0</v>
      </c>
      <c r="BH764" s="217">
        <f>IF(N764="sníž. přenesená",J764,0)</f>
        <v>0</v>
      </c>
      <c r="BI764" s="217">
        <f>IF(N764="nulová",J764,0)</f>
        <v>0</v>
      </c>
      <c r="BJ764" s="18" t="s">
        <v>81</v>
      </c>
      <c r="BK764" s="217">
        <f>ROUND(I764*H764,2)</f>
        <v>0</v>
      </c>
      <c r="BL764" s="18" t="s">
        <v>136</v>
      </c>
      <c r="BM764" s="216" t="s">
        <v>1223</v>
      </c>
    </row>
    <row r="765" s="2" customFormat="1">
      <c r="A765" s="39"/>
      <c r="B765" s="40"/>
      <c r="C765" s="41"/>
      <c r="D765" s="218" t="s">
        <v>138</v>
      </c>
      <c r="E765" s="41"/>
      <c r="F765" s="219" t="s">
        <v>1224</v>
      </c>
      <c r="G765" s="41"/>
      <c r="H765" s="41"/>
      <c r="I765" s="220"/>
      <c r="J765" s="41"/>
      <c r="K765" s="41"/>
      <c r="L765" s="45"/>
      <c r="M765" s="221"/>
      <c r="N765" s="222"/>
      <c r="O765" s="85"/>
      <c r="P765" s="85"/>
      <c r="Q765" s="85"/>
      <c r="R765" s="85"/>
      <c r="S765" s="85"/>
      <c r="T765" s="86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138</v>
      </c>
      <c r="AU765" s="18" t="s">
        <v>83</v>
      </c>
    </row>
    <row r="766" s="2" customFormat="1">
      <c r="A766" s="39"/>
      <c r="B766" s="40"/>
      <c r="C766" s="41"/>
      <c r="D766" s="223" t="s">
        <v>140</v>
      </c>
      <c r="E766" s="41"/>
      <c r="F766" s="224" t="s">
        <v>1225</v>
      </c>
      <c r="G766" s="41"/>
      <c r="H766" s="41"/>
      <c r="I766" s="220"/>
      <c r="J766" s="41"/>
      <c r="K766" s="41"/>
      <c r="L766" s="45"/>
      <c r="M766" s="221"/>
      <c r="N766" s="222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140</v>
      </c>
      <c r="AU766" s="18" t="s">
        <v>83</v>
      </c>
    </row>
    <row r="767" s="13" customFormat="1">
      <c r="A767" s="13"/>
      <c r="B767" s="225"/>
      <c r="C767" s="226"/>
      <c r="D767" s="218" t="s">
        <v>142</v>
      </c>
      <c r="E767" s="227" t="s">
        <v>19</v>
      </c>
      <c r="F767" s="228" t="s">
        <v>1219</v>
      </c>
      <c r="G767" s="226"/>
      <c r="H767" s="229">
        <v>25</v>
      </c>
      <c r="I767" s="230"/>
      <c r="J767" s="226"/>
      <c r="K767" s="226"/>
      <c r="L767" s="231"/>
      <c r="M767" s="232"/>
      <c r="N767" s="233"/>
      <c r="O767" s="233"/>
      <c r="P767" s="233"/>
      <c r="Q767" s="233"/>
      <c r="R767" s="233"/>
      <c r="S767" s="233"/>
      <c r="T767" s="23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5" t="s">
        <v>142</v>
      </c>
      <c r="AU767" s="235" t="s">
        <v>83</v>
      </c>
      <c r="AV767" s="13" t="s">
        <v>83</v>
      </c>
      <c r="AW767" s="13" t="s">
        <v>35</v>
      </c>
      <c r="AX767" s="13" t="s">
        <v>73</v>
      </c>
      <c r="AY767" s="235" t="s">
        <v>129</v>
      </c>
    </row>
    <row r="768" s="15" customFormat="1">
      <c r="A768" s="15"/>
      <c r="B768" s="246"/>
      <c r="C768" s="247"/>
      <c r="D768" s="218" t="s">
        <v>142</v>
      </c>
      <c r="E768" s="248" t="s">
        <v>19</v>
      </c>
      <c r="F768" s="249" t="s">
        <v>145</v>
      </c>
      <c r="G768" s="247"/>
      <c r="H768" s="250">
        <v>25</v>
      </c>
      <c r="I768" s="251"/>
      <c r="J768" s="247"/>
      <c r="K768" s="247"/>
      <c r="L768" s="252"/>
      <c r="M768" s="253"/>
      <c r="N768" s="254"/>
      <c r="O768" s="254"/>
      <c r="P768" s="254"/>
      <c r="Q768" s="254"/>
      <c r="R768" s="254"/>
      <c r="S768" s="254"/>
      <c r="T768" s="25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56" t="s">
        <v>142</v>
      </c>
      <c r="AU768" s="256" t="s">
        <v>83</v>
      </c>
      <c r="AV768" s="15" t="s">
        <v>136</v>
      </c>
      <c r="AW768" s="15" t="s">
        <v>35</v>
      </c>
      <c r="AX768" s="15" t="s">
        <v>81</v>
      </c>
      <c r="AY768" s="256" t="s">
        <v>129</v>
      </c>
    </row>
    <row r="769" s="2" customFormat="1" ht="33" customHeight="1">
      <c r="A769" s="39"/>
      <c r="B769" s="40"/>
      <c r="C769" s="205" t="s">
        <v>1226</v>
      </c>
      <c r="D769" s="205" t="s">
        <v>131</v>
      </c>
      <c r="E769" s="206" t="s">
        <v>1227</v>
      </c>
      <c r="F769" s="207" t="s">
        <v>1228</v>
      </c>
      <c r="G769" s="208" t="s">
        <v>204</v>
      </c>
      <c r="H769" s="209">
        <v>1</v>
      </c>
      <c r="I769" s="210"/>
      <c r="J769" s="211">
        <f>ROUND(I769*H769,2)</f>
        <v>0</v>
      </c>
      <c r="K769" s="207" t="s">
        <v>135</v>
      </c>
      <c r="L769" s="45"/>
      <c r="M769" s="212" t="s">
        <v>19</v>
      </c>
      <c r="N769" s="213" t="s">
        <v>44</v>
      </c>
      <c r="O769" s="85"/>
      <c r="P769" s="214">
        <f>O769*H769</f>
        <v>0</v>
      </c>
      <c r="Q769" s="214">
        <v>15.30899</v>
      </c>
      <c r="R769" s="214">
        <f>Q769*H769</f>
        <v>15.30899</v>
      </c>
      <c r="S769" s="214">
        <v>0</v>
      </c>
      <c r="T769" s="215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16" t="s">
        <v>136</v>
      </c>
      <c r="AT769" s="216" t="s">
        <v>131</v>
      </c>
      <c r="AU769" s="216" t="s">
        <v>83</v>
      </c>
      <c r="AY769" s="18" t="s">
        <v>129</v>
      </c>
      <c r="BE769" s="217">
        <f>IF(N769="základní",J769,0)</f>
        <v>0</v>
      </c>
      <c r="BF769" s="217">
        <f>IF(N769="snížená",J769,0)</f>
        <v>0</v>
      </c>
      <c r="BG769" s="217">
        <f>IF(N769="zákl. přenesená",J769,0)</f>
        <v>0</v>
      </c>
      <c r="BH769" s="217">
        <f>IF(N769="sníž. přenesená",J769,0)</f>
        <v>0</v>
      </c>
      <c r="BI769" s="217">
        <f>IF(N769="nulová",J769,0)</f>
        <v>0</v>
      </c>
      <c r="BJ769" s="18" t="s">
        <v>81</v>
      </c>
      <c r="BK769" s="217">
        <f>ROUND(I769*H769,2)</f>
        <v>0</v>
      </c>
      <c r="BL769" s="18" t="s">
        <v>136</v>
      </c>
      <c r="BM769" s="216" t="s">
        <v>1229</v>
      </c>
    </row>
    <row r="770" s="2" customFormat="1">
      <c r="A770" s="39"/>
      <c r="B770" s="40"/>
      <c r="C770" s="41"/>
      <c r="D770" s="218" t="s">
        <v>138</v>
      </c>
      <c r="E770" s="41"/>
      <c r="F770" s="219" t="s">
        <v>1230</v>
      </c>
      <c r="G770" s="41"/>
      <c r="H770" s="41"/>
      <c r="I770" s="220"/>
      <c r="J770" s="41"/>
      <c r="K770" s="41"/>
      <c r="L770" s="45"/>
      <c r="M770" s="221"/>
      <c r="N770" s="222"/>
      <c r="O770" s="85"/>
      <c r="P770" s="85"/>
      <c r="Q770" s="85"/>
      <c r="R770" s="85"/>
      <c r="S770" s="85"/>
      <c r="T770" s="86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138</v>
      </c>
      <c r="AU770" s="18" t="s">
        <v>83</v>
      </c>
    </row>
    <row r="771" s="2" customFormat="1">
      <c r="A771" s="39"/>
      <c r="B771" s="40"/>
      <c r="C771" s="41"/>
      <c r="D771" s="223" t="s">
        <v>140</v>
      </c>
      <c r="E771" s="41"/>
      <c r="F771" s="224" t="s">
        <v>1231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140</v>
      </c>
      <c r="AU771" s="18" t="s">
        <v>83</v>
      </c>
    </row>
    <row r="772" s="13" customFormat="1">
      <c r="A772" s="13"/>
      <c r="B772" s="225"/>
      <c r="C772" s="226"/>
      <c r="D772" s="218" t="s">
        <v>142</v>
      </c>
      <c r="E772" s="227" t="s">
        <v>19</v>
      </c>
      <c r="F772" s="228" t="s">
        <v>1232</v>
      </c>
      <c r="G772" s="226"/>
      <c r="H772" s="229">
        <v>1</v>
      </c>
      <c r="I772" s="230"/>
      <c r="J772" s="226"/>
      <c r="K772" s="226"/>
      <c r="L772" s="231"/>
      <c r="M772" s="232"/>
      <c r="N772" s="233"/>
      <c r="O772" s="233"/>
      <c r="P772" s="233"/>
      <c r="Q772" s="233"/>
      <c r="R772" s="233"/>
      <c r="S772" s="233"/>
      <c r="T772" s="234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5" t="s">
        <v>142</v>
      </c>
      <c r="AU772" s="235" t="s">
        <v>83</v>
      </c>
      <c r="AV772" s="13" t="s">
        <v>83</v>
      </c>
      <c r="AW772" s="13" t="s">
        <v>35</v>
      </c>
      <c r="AX772" s="13" t="s">
        <v>73</v>
      </c>
      <c r="AY772" s="235" t="s">
        <v>129</v>
      </c>
    </row>
    <row r="773" s="15" customFormat="1">
      <c r="A773" s="15"/>
      <c r="B773" s="246"/>
      <c r="C773" s="247"/>
      <c r="D773" s="218" t="s">
        <v>142</v>
      </c>
      <c r="E773" s="248" t="s">
        <v>19</v>
      </c>
      <c r="F773" s="249" t="s">
        <v>145</v>
      </c>
      <c r="G773" s="247"/>
      <c r="H773" s="250">
        <v>1</v>
      </c>
      <c r="I773" s="251"/>
      <c r="J773" s="247"/>
      <c r="K773" s="247"/>
      <c r="L773" s="252"/>
      <c r="M773" s="253"/>
      <c r="N773" s="254"/>
      <c r="O773" s="254"/>
      <c r="P773" s="254"/>
      <c r="Q773" s="254"/>
      <c r="R773" s="254"/>
      <c r="S773" s="254"/>
      <c r="T773" s="25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6" t="s">
        <v>142</v>
      </c>
      <c r="AU773" s="256" t="s">
        <v>83</v>
      </c>
      <c r="AV773" s="15" t="s">
        <v>136</v>
      </c>
      <c r="AW773" s="15" t="s">
        <v>35</v>
      </c>
      <c r="AX773" s="15" t="s">
        <v>81</v>
      </c>
      <c r="AY773" s="256" t="s">
        <v>129</v>
      </c>
    </row>
    <row r="774" s="2" customFormat="1" ht="37.8" customHeight="1">
      <c r="A774" s="39"/>
      <c r="B774" s="40"/>
      <c r="C774" s="205" t="s">
        <v>1233</v>
      </c>
      <c r="D774" s="205" t="s">
        <v>131</v>
      </c>
      <c r="E774" s="206" t="s">
        <v>1234</v>
      </c>
      <c r="F774" s="207" t="s">
        <v>1235</v>
      </c>
      <c r="G774" s="208" t="s">
        <v>204</v>
      </c>
      <c r="H774" s="209">
        <v>2</v>
      </c>
      <c r="I774" s="210"/>
      <c r="J774" s="211">
        <f>ROUND(I774*H774,2)</f>
        <v>0</v>
      </c>
      <c r="K774" s="207" t="s">
        <v>135</v>
      </c>
      <c r="L774" s="45"/>
      <c r="M774" s="212" t="s">
        <v>19</v>
      </c>
      <c r="N774" s="213" t="s">
        <v>44</v>
      </c>
      <c r="O774" s="85"/>
      <c r="P774" s="214">
        <f>O774*H774</f>
        <v>0</v>
      </c>
      <c r="Q774" s="214">
        <v>15.30899</v>
      </c>
      <c r="R774" s="214">
        <f>Q774*H774</f>
        <v>30.617979999999999</v>
      </c>
      <c r="S774" s="214">
        <v>0</v>
      </c>
      <c r="T774" s="215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16" t="s">
        <v>136</v>
      </c>
      <c r="AT774" s="216" t="s">
        <v>131</v>
      </c>
      <c r="AU774" s="216" t="s">
        <v>83</v>
      </c>
      <c r="AY774" s="18" t="s">
        <v>129</v>
      </c>
      <c r="BE774" s="217">
        <f>IF(N774="základní",J774,0)</f>
        <v>0</v>
      </c>
      <c r="BF774" s="217">
        <f>IF(N774="snížená",J774,0)</f>
        <v>0</v>
      </c>
      <c r="BG774" s="217">
        <f>IF(N774="zákl. přenesená",J774,0)</f>
        <v>0</v>
      </c>
      <c r="BH774" s="217">
        <f>IF(N774="sníž. přenesená",J774,0)</f>
        <v>0</v>
      </c>
      <c r="BI774" s="217">
        <f>IF(N774="nulová",J774,0)</f>
        <v>0</v>
      </c>
      <c r="BJ774" s="18" t="s">
        <v>81</v>
      </c>
      <c r="BK774" s="217">
        <f>ROUND(I774*H774,2)</f>
        <v>0</v>
      </c>
      <c r="BL774" s="18" t="s">
        <v>136</v>
      </c>
      <c r="BM774" s="216" t="s">
        <v>1236</v>
      </c>
    </row>
    <row r="775" s="2" customFormat="1">
      <c r="A775" s="39"/>
      <c r="B775" s="40"/>
      <c r="C775" s="41"/>
      <c r="D775" s="218" t="s">
        <v>138</v>
      </c>
      <c r="E775" s="41"/>
      <c r="F775" s="219" t="s">
        <v>1237</v>
      </c>
      <c r="G775" s="41"/>
      <c r="H775" s="41"/>
      <c r="I775" s="220"/>
      <c r="J775" s="41"/>
      <c r="K775" s="41"/>
      <c r="L775" s="45"/>
      <c r="M775" s="221"/>
      <c r="N775" s="222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138</v>
      </c>
      <c r="AU775" s="18" t="s">
        <v>83</v>
      </c>
    </row>
    <row r="776" s="2" customFormat="1">
      <c r="A776" s="39"/>
      <c r="B776" s="40"/>
      <c r="C776" s="41"/>
      <c r="D776" s="223" t="s">
        <v>140</v>
      </c>
      <c r="E776" s="41"/>
      <c r="F776" s="224" t="s">
        <v>1238</v>
      </c>
      <c r="G776" s="41"/>
      <c r="H776" s="41"/>
      <c r="I776" s="220"/>
      <c r="J776" s="41"/>
      <c r="K776" s="41"/>
      <c r="L776" s="45"/>
      <c r="M776" s="221"/>
      <c r="N776" s="222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140</v>
      </c>
      <c r="AU776" s="18" t="s">
        <v>83</v>
      </c>
    </row>
    <row r="777" s="13" customFormat="1">
      <c r="A777" s="13"/>
      <c r="B777" s="225"/>
      <c r="C777" s="226"/>
      <c r="D777" s="218" t="s">
        <v>142</v>
      </c>
      <c r="E777" s="227" t="s">
        <v>19</v>
      </c>
      <c r="F777" s="228" t="s">
        <v>1239</v>
      </c>
      <c r="G777" s="226"/>
      <c r="H777" s="229">
        <v>2</v>
      </c>
      <c r="I777" s="230"/>
      <c r="J777" s="226"/>
      <c r="K777" s="226"/>
      <c r="L777" s="231"/>
      <c r="M777" s="232"/>
      <c r="N777" s="233"/>
      <c r="O777" s="233"/>
      <c r="P777" s="233"/>
      <c r="Q777" s="233"/>
      <c r="R777" s="233"/>
      <c r="S777" s="233"/>
      <c r="T777" s="234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5" t="s">
        <v>142</v>
      </c>
      <c r="AU777" s="235" t="s">
        <v>83</v>
      </c>
      <c r="AV777" s="13" t="s">
        <v>83</v>
      </c>
      <c r="AW777" s="13" t="s">
        <v>35</v>
      </c>
      <c r="AX777" s="13" t="s">
        <v>73</v>
      </c>
      <c r="AY777" s="235" t="s">
        <v>129</v>
      </c>
    </row>
    <row r="778" s="15" customFormat="1">
      <c r="A778" s="15"/>
      <c r="B778" s="246"/>
      <c r="C778" s="247"/>
      <c r="D778" s="218" t="s">
        <v>142</v>
      </c>
      <c r="E778" s="248" t="s">
        <v>19</v>
      </c>
      <c r="F778" s="249" t="s">
        <v>145</v>
      </c>
      <c r="G778" s="247"/>
      <c r="H778" s="250">
        <v>2</v>
      </c>
      <c r="I778" s="251"/>
      <c r="J778" s="247"/>
      <c r="K778" s="247"/>
      <c r="L778" s="252"/>
      <c r="M778" s="253"/>
      <c r="N778" s="254"/>
      <c r="O778" s="254"/>
      <c r="P778" s="254"/>
      <c r="Q778" s="254"/>
      <c r="R778" s="254"/>
      <c r="S778" s="254"/>
      <c r="T778" s="25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56" t="s">
        <v>142</v>
      </c>
      <c r="AU778" s="256" t="s">
        <v>83</v>
      </c>
      <c r="AV778" s="15" t="s">
        <v>136</v>
      </c>
      <c r="AW778" s="15" t="s">
        <v>35</v>
      </c>
      <c r="AX778" s="15" t="s">
        <v>81</v>
      </c>
      <c r="AY778" s="256" t="s">
        <v>129</v>
      </c>
    </row>
    <row r="779" s="2" customFormat="1" ht="33" customHeight="1">
      <c r="A779" s="39"/>
      <c r="B779" s="40"/>
      <c r="C779" s="205" t="s">
        <v>1240</v>
      </c>
      <c r="D779" s="205" t="s">
        <v>131</v>
      </c>
      <c r="E779" s="206" t="s">
        <v>1241</v>
      </c>
      <c r="F779" s="207" t="s">
        <v>1242</v>
      </c>
      <c r="G779" s="208" t="s">
        <v>204</v>
      </c>
      <c r="H779" s="209">
        <v>1</v>
      </c>
      <c r="I779" s="210"/>
      <c r="J779" s="211">
        <f>ROUND(I779*H779,2)</f>
        <v>0</v>
      </c>
      <c r="K779" s="207" t="s">
        <v>135</v>
      </c>
      <c r="L779" s="45"/>
      <c r="M779" s="212" t="s">
        <v>19</v>
      </c>
      <c r="N779" s="213" t="s">
        <v>44</v>
      </c>
      <c r="O779" s="85"/>
      <c r="P779" s="214">
        <f>O779*H779</f>
        <v>0</v>
      </c>
      <c r="Q779" s="214">
        <v>9.8949999999999996</v>
      </c>
      <c r="R779" s="214">
        <f>Q779*H779</f>
        <v>9.8949999999999996</v>
      </c>
      <c r="S779" s="214">
        <v>0</v>
      </c>
      <c r="T779" s="215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16" t="s">
        <v>136</v>
      </c>
      <c r="AT779" s="216" t="s">
        <v>131</v>
      </c>
      <c r="AU779" s="216" t="s">
        <v>83</v>
      </c>
      <c r="AY779" s="18" t="s">
        <v>129</v>
      </c>
      <c r="BE779" s="217">
        <f>IF(N779="základní",J779,0)</f>
        <v>0</v>
      </c>
      <c r="BF779" s="217">
        <f>IF(N779="snížená",J779,0)</f>
        <v>0</v>
      </c>
      <c r="BG779" s="217">
        <f>IF(N779="zákl. přenesená",J779,0)</f>
        <v>0</v>
      </c>
      <c r="BH779" s="217">
        <f>IF(N779="sníž. přenesená",J779,0)</f>
        <v>0</v>
      </c>
      <c r="BI779" s="217">
        <f>IF(N779="nulová",J779,0)</f>
        <v>0</v>
      </c>
      <c r="BJ779" s="18" t="s">
        <v>81</v>
      </c>
      <c r="BK779" s="217">
        <f>ROUND(I779*H779,2)</f>
        <v>0</v>
      </c>
      <c r="BL779" s="18" t="s">
        <v>136</v>
      </c>
      <c r="BM779" s="216" t="s">
        <v>1243</v>
      </c>
    </row>
    <row r="780" s="2" customFormat="1">
      <c r="A780" s="39"/>
      <c r="B780" s="40"/>
      <c r="C780" s="41"/>
      <c r="D780" s="218" t="s">
        <v>138</v>
      </c>
      <c r="E780" s="41"/>
      <c r="F780" s="219" t="s">
        <v>1244</v>
      </c>
      <c r="G780" s="41"/>
      <c r="H780" s="41"/>
      <c r="I780" s="220"/>
      <c r="J780" s="41"/>
      <c r="K780" s="41"/>
      <c r="L780" s="45"/>
      <c r="M780" s="221"/>
      <c r="N780" s="222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138</v>
      </c>
      <c r="AU780" s="18" t="s">
        <v>83</v>
      </c>
    </row>
    <row r="781" s="2" customFormat="1">
      <c r="A781" s="39"/>
      <c r="B781" s="40"/>
      <c r="C781" s="41"/>
      <c r="D781" s="223" t="s">
        <v>140</v>
      </c>
      <c r="E781" s="41"/>
      <c r="F781" s="224" t="s">
        <v>1245</v>
      </c>
      <c r="G781" s="41"/>
      <c r="H781" s="41"/>
      <c r="I781" s="220"/>
      <c r="J781" s="41"/>
      <c r="K781" s="41"/>
      <c r="L781" s="45"/>
      <c r="M781" s="221"/>
      <c r="N781" s="222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140</v>
      </c>
      <c r="AU781" s="18" t="s">
        <v>83</v>
      </c>
    </row>
    <row r="782" s="13" customFormat="1">
      <c r="A782" s="13"/>
      <c r="B782" s="225"/>
      <c r="C782" s="226"/>
      <c r="D782" s="218" t="s">
        <v>142</v>
      </c>
      <c r="E782" s="227" t="s">
        <v>19</v>
      </c>
      <c r="F782" s="228" t="s">
        <v>1232</v>
      </c>
      <c r="G782" s="226"/>
      <c r="H782" s="229">
        <v>1</v>
      </c>
      <c r="I782" s="230"/>
      <c r="J782" s="226"/>
      <c r="K782" s="226"/>
      <c r="L782" s="231"/>
      <c r="M782" s="232"/>
      <c r="N782" s="233"/>
      <c r="O782" s="233"/>
      <c r="P782" s="233"/>
      <c r="Q782" s="233"/>
      <c r="R782" s="233"/>
      <c r="S782" s="233"/>
      <c r="T782" s="23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5" t="s">
        <v>142</v>
      </c>
      <c r="AU782" s="235" t="s">
        <v>83</v>
      </c>
      <c r="AV782" s="13" t="s">
        <v>83</v>
      </c>
      <c r="AW782" s="13" t="s">
        <v>35</v>
      </c>
      <c r="AX782" s="13" t="s">
        <v>73</v>
      </c>
      <c r="AY782" s="235" t="s">
        <v>129</v>
      </c>
    </row>
    <row r="783" s="15" customFormat="1">
      <c r="A783" s="15"/>
      <c r="B783" s="246"/>
      <c r="C783" s="247"/>
      <c r="D783" s="218" t="s">
        <v>142</v>
      </c>
      <c r="E783" s="248" t="s">
        <v>19</v>
      </c>
      <c r="F783" s="249" t="s">
        <v>145</v>
      </c>
      <c r="G783" s="247"/>
      <c r="H783" s="250">
        <v>1</v>
      </c>
      <c r="I783" s="251"/>
      <c r="J783" s="247"/>
      <c r="K783" s="247"/>
      <c r="L783" s="252"/>
      <c r="M783" s="253"/>
      <c r="N783" s="254"/>
      <c r="O783" s="254"/>
      <c r="P783" s="254"/>
      <c r="Q783" s="254"/>
      <c r="R783" s="254"/>
      <c r="S783" s="254"/>
      <c r="T783" s="25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56" t="s">
        <v>142</v>
      </c>
      <c r="AU783" s="256" t="s">
        <v>83</v>
      </c>
      <c r="AV783" s="15" t="s">
        <v>136</v>
      </c>
      <c r="AW783" s="15" t="s">
        <v>35</v>
      </c>
      <c r="AX783" s="15" t="s">
        <v>81</v>
      </c>
      <c r="AY783" s="256" t="s">
        <v>129</v>
      </c>
    </row>
    <row r="784" s="2" customFormat="1" ht="24.15" customHeight="1">
      <c r="A784" s="39"/>
      <c r="B784" s="40"/>
      <c r="C784" s="205" t="s">
        <v>1246</v>
      </c>
      <c r="D784" s="205" t="s">
        <v>131</v>
      </c>
      <c r="E784" s="206" t="s">
        <v>1247</v>
      </c>
      <c r="F784" s="207" t="s">
        <v>1248</v>
      </c>
      <c r="G784" s="208" t="s">
        <v>428</v>
      </c>
      <c r="H784" s="209">
        <v>13.23</v>
      </c>
      <c r="I784" s="210"/>
      <c r="J784" s="211">
        <f>ROUND(I784*H784,2)</f>
        <v>0</v>
      </c>
      <c r="K784" s="207" t="s">
        <v>135</v>
      </c>
      <c r="L784" s="45"/>
      <c r="M784" s="212" t="s">
        <v>19</v>
      </c>
      <c r="N784" s="213" t="s">
        <v>44</v>
      </c>
      <c r="O784" s="85"/>
      <c r="P784" s="214">
        <f>O784*H784</f>
        <v>0</v>
      </c>
      <c r="Q784" s="214">
        <v>0.88534999999999997</v>
      </c>
      <c r="R784" s="214">
        <f>Q784*H784</f>
        <v>11.7131805</v>
      </c>
      <c r="S784" s="214">
        <v>0</v>
      </c>
      <c r="T784" s="215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16" t="s">
        <v>136</v>
      </c>
      <c r="AT784" s="216" t="s">
        <v>131</v>
      </c>
      <c r="AU784" s="216" t="s">
        <v>83</v>
      </c>
      <c r="AY784" s="18" t="s">
        <v>129</v>
      </c>
      <c r="BE784" s="217">
        <f>IF(N784="základní",J784,0)</f>
        <v>0</v>
      </c>
      <c r="BF784" s="217">
        <f>IF(N784="snížená",J784,0)</f>
        <v>0</v>
      </c>
      <c r="BG784" s="217">
        <f>IF(N784="zákl. přenesená",J784,0)</f>
        <v>0</v>
      </c>
      <c r="BH784" s="217">
        <f>IF(N784="sníž. přenesená",J784,0)</f>
        <v>0</v>
      </c>
      <c r="BI784" s="217">
        <f>IF(N784="nulová",J784,0)</f>
        <v>0</v>
      </c>
      <c r="BJ784" s="18" t="s">
        <v>81</v>
      </c>
      <c r="BK784" s="217">
        <f>ROUND(I784*H784,2)</f>
        <v>0</v>
      </c>
      <c r="BL784" s="18" t="s">
        <v>136</v>
      </c>
      <c r="BM784" s="216" t="s">
        <v>1249</v>
      </c>
    </row>
    <row r="785" s="2" customFormat="1">
      <c r="A785" s="39"/>
      <c r="B785" s="40"/>
      <c r="C785" s="41"/>
      <c r="D785" s="218" t="s">
        <v>138</v>
      </c>
      <c r="E785" s="41"/>
      <c r="F785" s="219" t="s">
        <v>1250</v>
      </c>
      <c r="G785" s="41"/>
      <c r="H785" s="41"/>
      <c r="I785" s="220"/>
      <c r="J785" s="41"/>
      <c r="K785" s="41"/>
      <c r="L785" s="45"/>
      <c r="M785" s="221"/>
      <c r="N785" s="222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138</v>
      </c>
      <c r="AU785" s="18" t="s">
        <v>83</v>
      </c>
    </row>
    <row r="786" s="2" customFormat="1">
      <c r="A786" s="39"/>
      <c r="B786" s="40"/>
      <c r="C786" s="41"/>
      <c r="D786" s="223" t="s">
        <v>140</v>
      </c>
      <c r="E786" s="41"/>
      <c r="F786" s="224" t="s">
        <v>1251</v>
      </c>
      <c r="G786" s="41"/>
      <c r="H786" s="41"/>
      <c r="I786" s="220"/>
      <c r="J786" s="41"/>
      <c r="K786" s="41"/>
      <c r="L786" s="45"/>
      <c r="M786" s="221"/>
      <c r="N786" s="222"/>
      <c r="O786" s="85"/>
      <c r="P786" s="85"/>
      <c r="Q786" s="85"/>
      <c r="R786" s="85"/>
      <c r="S786" s="85"/>
      <c r="T786" s="86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140</v>
      </c>
      <c r="AU786" s="18" t="s">
        <v>83</v>
      </c>
    </row>
    <row r="787" s="13" customFormat="1">
      <c r="A787" s="13"/>
      <c r="B787" s="225"/>
      <c r="C787" s="226"/>
      <c r="D787" s="218" t="s">
        <v>142</v>
      </c>
      <c r="E787" s="227" t="s">
        <v>19</v>
      </c>
      <c r="F787" s="228" t="s">
        <v>1252</v>
      </c>
      <c r="G787" s="226"/>
      <c r="H787" s="229">
        <v>13.23</v>
      </c>
      <c r="I787" s="230"/>
      <c r="J787" s="226"/>
      <c r="K787" s="226"/>
      <c r="L787" s="231"/>
      <c r="M787" s="232"/>
      <c r="N787" s="233"/>
      <c r="O787" s="233"/>
      <c r="P787" s="233"/>
      <c r="Q787" s="233"/>
      <c r="R787" s="233"/>
      <c r="S787" s="233"/>
      <c r="T787" s="23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5" t="s">
        <v>142</v>
      </c>
      <c r="AU787" s="235" t="s">
        <v>83</v>
      </c>
      <c r="AV787" s="13" t="s">
        <v>83</v>
      </c>
      <c r="AW787" s="13" t="s">
        <v>35</v>
      </c>
      <c r="AX787" s="13" t="s">
        <v>73</v>
      </c>
      <c r="AY787" s="235" t="s">
        <v>129</v>
      </c>
    </row>
    <row r="788" s="15" customFormat="1">
      <c r="A788" s="15"/>
      <c r="B788" s="246"/>
      <c r="C788" s="247"/>
      <c r="D788" s="218" t="s">
        <v>142</v>
      </c>
      <c r="E788" s="248" t="s">
        <v>19</v>
      </c>
      <c r="F788" s="249" t="s">
        <v>145</v>
      </c>
      <c r="G788" s="247"/>
      <c r="H788" s="250">
        <v>13.23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56" t="s">
        <v>142</v>
      </c>
      <c r="AU788" s="256" t="s">
        <v>83</v>
      </c>
      <c r="AV788" s="15" t="s">
        <v>136</v>
      </c>
      <c r="AW788" s="15" t="s">
        <v>35</v>
      </c>
      <c r="AX788" s="15" t="s">
        <v>81</v>
      </c>
      <c r="AY788" s="256" t="s">
        <v>129</v>
      </c>
    </row>
    <row r="789" s="2" customFormat="1" ht="16.5" customHeight="1">
      <c r="A789" s="39"/>
      <c r="B789" s="40"/>
      <c r="C789" s="260" t="s">
        <v>1253</v>
      </c>
      <c r="D789" s="260" t="s">
        <v>371</v>
      </c>
      <c r="E789" s="261" t="s">
        <v>1254</v>
      </c>
      <c r="F789" s="262" t="s">
        <v>1255</v>
      </c>
      <c r="G789" s="263" t="s">
        <v>428</v>
      </c>
      <c r="H789" s="264">
        <v>13.23</v>
      </c>
      <c r="I789" s="265"/>
      <c r="J789" s="266">
        <f>ROUND(I789*H789,2)</f>
        <v>0</v>
      </c>
      <c r="K789" s="262" t="s">
        <v>135</v>
      </c>
      <c r="L789" s="267"/>
      <c r="M789" s="268" t="s">
        <v>19</v>
      </c>
      <c r="N789" s="269" t="s">
        <v>44</v>
      </c>
      <c r="O789" s="85"/>
      <c r="P789" s="214">
        <f>O789*H789</f>
        <v>0</v>
      </c>
      <c r="Q789" s="214">
        <v>0.59999999999999998</v>
      </c>
      <c r="R789" s="214">
        <f>Q789*H789</f>
        <v>7.9379999999999997</v>
      </c>
      <c r="S789" s="214">
        <v>0</v>
      </c>
      <c r="T789" s="215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16" t="s">
        <v>194</v>
      </c>
      <c r="AT789" s="216" t="s">
        <v>371</v>
      </c>
      <c r="AU789" s="216" t="s">
        <v>83</v>
      </c>
      <c r="AY789" s="18" t="s">
        <v>129</v>
      </c>
      <c r="BE789" s="217">
        <f>IF(N789="základní",J789,0)</f>
        <v>0</v>
      </c>
      <c r="BF789" s="217">
        <f>IF(N789="snížená",J789,0)</f>
        <v>0</v>
      </c>
      <c r="BG789" s="217">
        <f>IF(N789="zákl. přenesená",J789,0)</f>
        <v>0</v>
      </c>
      <c r="BH789" s="217">
        <f>IF(N789="sníž. přenesená",J789,0)</f>
        <v>0</v>
      </c>
      <c r="BI789" s="217">
        <f>IF(N789="nulová",J789,0)</f>
        <v>0</v>
      </c>
      <c r="BJ789" s="18" t="s">
        <v>81</v>
      </c>
      <c r="BK789" s="217">
        <f>ROUND(I789*H789,2)</f>
        <v>0</v>
      </c>
      <c r="BL789" s="18" t="s">
        <v>136</v>
      </c>
      <c r="BM789" s="216" t="s">
        <v>1256</v>
      </c>
    </row>
    <row r="790" s="2" customFormat="1">
      <c r="A790" s="39"/>
      <c r="B790" s="40"/>
      <c r="C790" s="41"/>
      <c r="D790" s="218" t="s">
        <v>138</v>
      </c>
      <c r="E790" s="41"/>
      <c r="F790" s="219" t="s">
        <v>1255</v>
      </c>
      <c r="G790" s="41"/>
      <c r="H790" s="41"/>
      <c r="I790" s="220"/>
      <c r="J790" s="41"/>
      <c r="K790" s="41"/>
      <c r="L790" s="45"/>
      <c r="M790" s="221"/>
      <c r="N790" s="222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138</v>
      </c>
      <c r="AU790" s="18" t="s">
        <v>83</v>
      </c>
    </row>
    <row r="791" s="2" customFormat="1">
      <c r="A791" s="39"/>
      <c r="B791" s="40"/>
      <c r="C791" s="41"/>
      <c r="D791" s="223" t="s">
        <v>140</v>
      </c>
      <c r="E791" s="41"/>
      <c r="F791" s="224" t="s">
        <v>1257</v>
      </c>
      <c r="G791" s="41"/>
      <c r="H791" s="41"/>
      <c r="I791" s="220"/>
      <c r="J791" s="41"/>
      <c r="K791" s="41"/>
      <c r="L791" s="45"/>
      <c r="M791" s="221"/>
      <c r="N791" s="222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140</v>
      </c>
      <c r="AU791" s="18" t="s">
        <v>83</v>
      </c>
    </row>
    <row r="792" s="2" customFormat="1" ht="24.15" customHeight="1">
      <c r="A792" s="39"/>
      <c r="B792" s="40"/>
      <c r="C792" s="205" t="s">
        <v>1258</v>
      </c>
      <c r="D792" s="205" t="s">
        <v>131</v>
      </c>
      <c r="E792" s="206" t="s">
        <v>1259</v>
      </c>
      <c r="F792" s="207" t="s">
        <v>1260</v>
      </c>
      <c r="G792" s="208" t="s">
        <v>154</v>
      </c>
      <c r="H792" s="209">
        <v>4.673</v>
      </c>
      <c r="I792" s="210"/>
      <c r="J792" s="211">
        <f>ROUND(I792*H792,2)</f>
        <v>0</v>
      </c>
      <c r="K792" s="207" t="s">
        <v>135</v>
      </c>
      <c r="L792" s="45"/>
      <c r="M792" s="212" t="s">
        <v>19</v>
      </c>
      <c r="N792" s="213" t="s">
        <v>44</v>
      </c>
      <c r="O792" s="85"/>
      <c r="P792" s="214">
        <f>O792*H792</f>
        <v>0</v>
      </c>
      <c r="Q792" s="214">
        <v>2.46367</v>
      </c>
      <c r="R792" s="214">
        <f>Q792*H792</f>
        <v>11.512729910000001</v>
      </c>
      <c r="S792" s="214">
        <v>0</v>
      </c>
      <c r="T792" s="215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16" t="s">
        <v>136</v>
      </c>
      <c r="AT792" s="216" t="s">
        <v>131</v>
      </c>
      <c r="AU792" s="216" t="s">
        <v>83</v>
      </c>
      <c r="AY792" s="18" t="s">
        <v>129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8" t="s">
        <v>81</v>
      </c>
      <c r="BK792" s="217">
        <f>ROUND(I792*H792,2)</f>
        <v>0</v>
      </c>
      <c r="BL792" s="18" t="s">
        <v>136</v>
      </c>
      <c r="BM792" s="216" t="s">
        <v>1261</v>
      </c>
    </row>
    <row r="793" s="2" customFormat="1">
      <c r="A793" s="39"/>
      <c r="B793" s="40"/>
      <c r="C793" s="41"/>
      <c r="D793" s="218" t="s">
        <v>138</v>
      </c>
      <c r="E793" s="41"/>
      <c r="F793" s="219" t="s">
        <v>1262</v>
      </c>
      <c r="G793" s="41"/>
      <c r="H793" s="41"/>
      <c r="I793" s="220"/>
      <c r="J793" s="41"/>
      <c r="K793" s="41"/>
      <c r="L793" s="45"/>
      <c r="M793" s="221"/>
      <c r="N793" s="222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138</v>
      </c>
      <c r="AU793" s="18" t="s">
        <v>83</v>
      </c>
    </row>
    <row r="794" s="2" customFormat="1">
      <c r="A794" s="39"/>
      <c r="B794" s="40"/>
      <c r="C794" s="41"/>
      <c r="D794" s="223" t="s">
        <v>140</v>
      </c>
      <c r="E794" s="41"/>
      <c r="F794" s="224" t="s">
        <v>1263</v>
      </c>
      <c r="G794" s="41"/>
      <c r="H794" s="41"/>
      <c r="I794" s="220"/>
      <c r="J794" s="41"/>
      <c r="K794" s="41"/>
      <c r="L794" s="45"/>
      <c r="M794" s="221"/>
      <c r="N794" s="222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140</v>
      </c>
      <c r="AU794" s="18" t="s">
        <v>83</v>
      </c>
    </row>
    <row r="795" s="13" customFormat="1">
      <c r="A795" s="13"/>
      <c r="B795" s="225"/>
      <c r="C795" s="226"/>
      <c r="D795" s="218" t="s">
        <v>142</v>
      </c>
      <c r="E795" s="227" t="s">
        <v>19</v>
      </c>
      <c r="F795" s="228" t="s">
        <v>1264</v>
      </c>
      <c r="G795" s="226"/>
      <c r="H795" s="229">
        <v>4.673</v>
      </c>
      <c r="I795" s="230"/>
      <c r="J795" s="226"/>
      <c r="K795" s="226"/>
      <c r="L795" s="231"/>
      <c r="M795" s="232"/>
      <c r="N795" s="233"/>
      <c r="O795" s="233"/>
      <c r="P795" s="233"/>
      <c r="Q795" s="233"/>
      <c r="R795" s="233"/>
      <c r="S795" s="233"/>
      <c r="T795" s="23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5" t="s">
        <v>142</v>
      </c>
      <c r="AU795" s="235" t="s">
        <v>83</v>
      </c>
      <c r="AV795" s="13" t="s">
        <v>83</v>
      </c>
      <c r="AW795" s="13" t="s">
        <v>35</v>
      </c>
      <c r="AX795" s="13" t="s">
        <v>73</v>
      </c>
      <c r="AY795" s="235" t="s">
        <v>129</v>
      </c>
    </row>
    <row r="796" s="15" customFormat="1">
      <c r="A796" s="15"/>
      <c r="B796" s="246"/>
      <c r="C796" s="247"/>
      <c r="D796" s="218" t="s">
        <v>142</v>
      </c>
      <c r="E796" s="248" t="s">
        <v>19</v>
      </c>
      <c r="F796" s="249" t="s">
        <v>145</v>
      </c>
      <c r="G796" s="247"/>
      <c r="H796" s="250">
        <v>4.673</v>
      </c>
      <c r="I796" s="251"/>
      <c r="J796" s="247"/>
      <c r="K796" s="247"/>
      <c r="L796" s="252"/>
      <c r="M796" s="253"/>
      <c r="N796" s="254"/>
      <c r="O796" s="254"/>
      <c r="P796" s="254"/>
      <c r="Q796" s="254"/>
      <c r="R796" s="254"/>
      <c r="S796" s="254"/>
      <c r="T796" s="25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56" t="s">
        <v>142</v>
      </c>
      <c r="AU796" s="256" t="s">
        <v>83</v>
      </c>
      <c r="AV796" s="15" t="s">
        <v>136</v>
      </c>
      <c r="AW796" s="15" t="s">
        <v>35</v>
      </c>
      <c r="AX796" s="15" t="s">
        <v>81</v>
      </c>
      <c r="AY796" s="256" t="s">
        <v>129</v>
      </c>
    </row>
    <row r="797" s="2" customFormat="1" ht="33" customHeight="1">
      <c r="A797" s="39"/>
      <c r="B797" s="40"/>
      <c r="C797" s="205" t="s">
        <v>1265</v>
      </c>
      <c r="D797" s="205" t="s">
        <v>131</v>
      </c>
      <c r="E797" s="206" t="s">
        <v>1266</v>
      </c>
      <c r="F797" s="207" t="s">
        <v>1267</v>
      </c>
      <c r="G797" s="208" t="s">
        <v>428</v>
      </c>
      <c r="H797" s="209">
        <v>6</v>
      </c>
      <c r="I797" s="210"/>
      <c r="J797" s="211">
        <f>ROUND(I797*H797,2)</f>
        <v>0</v>
      </c>
      <c r="K797" s="207" t="s">
        <v>135</v>
      </c>
      <c r="L797" s="45"/>
      <c r="M797" s="212" t="s">
        <v>19</v>
      </c>
      <c r="N797" s="213" t="s">
        <v>44</v>
      </c>
      <c r="O797" s="85"/>
      <c r="P797" s="214">
        <f>O797*H797</f>
        <v>0</v>
      </c>
      <c r="Q797" s="214">
        <v>0.087809999999999999</v>
      </c>
      <c r="R797" s="214">
        <f>Q797*H797</f>
        <v>0.52686</v>
      </c>
      <c r="S797" s="214">
        <v>0</v>
      </c>
      <c r="T797" s="215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16" t="s">
        <v>136</v>
      </c>
      <c r="AT797" s="216" t="s">
        <v>131</v>
      </c>
      <c r="AU797" s="216" t="s">
        <v>83</v>
      </c>
      <c r="AY797" s="18" t="s">
        <v>129</v>
      </c>
      <c r="BE797" s="217">
        <f>IF(N797="základní",J797,0)</f>
        <v>0</v>
      </c>
      <c r="BF797" s="217">
        <f>IF(N797="snížená",J797,0)</f>
        <v>0</v>
      </c>
      <c r="BG797" s="217">
        <f>IF(N797="zákl. přenesená",J797,0)</f>
        <v>0</v>
      </c>
      <c r="BH797" s="217">
        <f>IF(N797="sníž. přenesená",J797,0)</f>
        <v>0</v>
      </c>
      <c r="BI797" s="217">
        <f>IF(N797="nulová",J797,0)</f>
        <v>0</v>
      </c>
      <c r="BJ797" s="18" t="s">
        <v>81</v>
      </c>
      <c r="BK797" s="217">
        <f>ROUND(I797*H797,2)</f>
        <v>0</v>
      </c>
      <c r="BL797" s="18" t="s">
        <v>136</v>
      </c>
      <c r="BM797" s="216" t="s">
        <v>1268</v>
      </c>
    </row>
    <row r="798" s="2" customFormat="1">
      <c r="A798" s="39"/>
      <c r="B798" s="40"/>
      <c r="C798" s="41"/>
      <c r="D798" s="218" t="s">
        <v>138</v>
      </c>
      <c r="E798" s="41"/>
      <c r="F798" s="219" t="s">
        <v>1269</v>
      </c>
      <c r="G798" s="41"/>
      <c r="H798" s="41"/>
      <c r="I798" s="220"/>
      <c r="J798" s="41"/>
      <c r="K798" s="41"/>
      <c r="L798" s="45"/>
      <c r="M798" s="221"/>
      <c r="N798" s="222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138</v>
      </c>
      <c r="AU798" s="18" t="s">
        <v>83</v>
      </c>
    </row>
    <row r="799" s="2" customFormat="1">
      <c r="A799" s="39"/>
      <c r="B799" s="40"/>
      <c r="C799" s="41"/>
      <c r="D799" s="223" t="s">
        <v>140</v>
      </c>
      <c r="E799" s="41"/>
      <c r="F799" s="224" t="s">
        <v>1270</v>
      </c>
      <c r="G799" s="41"/>
      <c r="H799" s="41"/>
      <c r="I799" s="220"/>
      <c r="J799" s="41"/>
      <c r="K799" s="41"/>
      <c r="L799" s="45"/>
      <c r="M799" s="221"/>
      <c r="N799" s="222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140</v>
      </c>
      <c r="AU799" s="18" t="s">
        <v>83</v>
      </c>
    </row>
    <row r="800" s="14" customFormat="1">
      <c r="A800" s="14"/>
      <c r="B800" s="236"/>
      <c r="C800" s="237"/>
      <c r="D800" s="218" t="s">
        <v>142</v>
      </c>
      <c r="E800" s="238" t="s">
        <v>19</v>
      </c>
      <c r="F800" s="239" t="s">
        <v>688</v>
      </c>
      <c r="G800" s="237"/>
      <c r="H800" s="238" t="s">
        <v>19</v>
      </c>
      <c r="I800" s="240"/>
      <c r="J800" s="237"/>
      <c r="K800" s="237"/>
      <c r="L800" s="241"/>
      <c r="M800" s="242"/>
      <c r="N800" s="243"/>
      <c r="O800" s="243"/>
      <c r="P800" s="243"/>
      <c r="Q800" s="243"/>
      <c r="R800" s="243"/>
      <c r="S800" s="243"/>
      <c r="T800" s="24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5" t="s">
        <v>142</v>
      </c>
      <c r="AU800" s="245" t="s">
        <v>83</v>
      </c>
      <c r="AV800" s="14" t="s">
        <v>81</v>
      </c>
      <c r="AW800" s="14" t="s">
        <v>35</v>
      </c>
      <c r="AX800" s="14" t="s">
        <v>73</v>
      </c>
      <c r="AY800" s="245" t="s">
        <v>129</v>
      </c>
    </row>
    <row r="801" s="13" customFormat="1">
      <c r="A801" s="13"/>
      <c r="B801" s="225"/>
      <c r="C801" s="226"/>
      <c r="D801" s="218" t="s">
        <v>142</v>
      </c>
      <c r="E801" s="227" t="s">
        <v>19</v>
      </c>
      <c r="F801" s="228" t="s">
        <v>1271</v>
      </c>
      <c r="G801" s="226"/>
      <c r="H801" s="229">
        <v>6</v>
      </c>
      <c r="I801" s="230"/>
      <c r="J801" s="226"/>
      <c r="K801" s="226"/>
      <c r="L801" s="231"/>
      <c r="M801" s="232"/>
      <c r="N801" s="233"/>
      <c r="O801" s="233"/>
      <c r="P801" s="233"/>
      <c r="Q801" s="233"/>
      <c r="R801" s="233"/>
      <c r="S801" s="233"/>
      <c r="T801" s="23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5" t="s">
        <v>142</v>
      </c>
      <c r="AU801" s="235" t="s">
        <v>83</v>
      </c>
      <c r="AV801" s="13" t="s">
        <v>83</v>
      </c>
      <c r="AW801" s="13" t="s">
        <v>35</v>
      </c>
      <c r="AX801" s="13" t="s">
        <v>73</v>
      </c>
      <c r="AY801" s="235" t="s">
        <v>129</v>
      </c>
    </row>
    <row r="802" s="15" customFormat="1">
      <c r="A802" s="15"/>
      <c r="B802" s="246"/>
      <c r="C802" s="247"/>
      <c r="D802" s="218" t="s">
        <v>142</v>
      </c>
      <c r="E802" s="248" t="s">
        <v>19</v>
      </c>
      <c r="F802" s="249" t="s">
        <v>145</v>
      </c>
      <c r="G802" s="247"/>
      <c r="H802" s="250">
        <v>6</v>
      </c>
      <c r="I802" s="251"/>
      <c r="J802" s="247"/>
      <c r="K802" s="247"/>
      <c r="L802" s="252"/>
      <c r="M802" s="253"/>
      <c r="N802" s="254"/>
      <c r="O802" s="254"/>
      <c r="P802" s="254"/>
      <c r="Q802" s="254"/>
      <c r="R802" s="254"/>
      <c r="S802" s="254"/>
      <c r="T802" s="25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56" t="s">
        <v>142</v>
      </c>
      <c r="AU802" s="256" t="s">
        <v>83</v>
      </c>
      <c r="AV802" s="15" t="s">
        <v>136</v>
      </c>
      <c r="AW802" s="15" t="s">
        <v>35</v>
      </c>
      <c r="AX802" s="15" t="s">
        <v>81</v>
      </c>
      <c r="AY802" s="256" t="s">
        <v>129</v>
      </c>
    </row>
    <row r="803" s="2" customFormat="1" ht="24.15" customHeight="1">
      <c r="A803" s="39"/>
      <c r="B803" s="40"/>
      <c r="C803" s="205" t="s">
        <v>1272</v>
      </c>
      <c r="D803" s="205" t="s">
        <v>131</v>
      </c>
      <c r="E803" s="206" t="s">
        <v>1273</v>
      </c>
      <c r="F803" s="207" t="s">
        <v>1274</v>
      </c>
      <c r="G803" s="208" t="s">
        <v>428</v>
      </c>
      <c r="H803" s="209">
        <v>15</v>
      </c>
      <c r="I803" s="210"/>
      <c r="J803" s="211">
        <f>ROUND(I803*H803,2)</f>
        <v>0</v>
      </c>
      <c r="K803" s="207" t="s">
        <v>135</v>
      </c>
      <c r="L803" s="45"/>
      <c r="M803" s="212" t="s">
        <v>19</v>
      </c>
      <c r="N803" s="213" t="s">
        <v>44</v>
      </c>
      <c r="O803" s="85"/>
      <c r="P803" s="214">
        <f>O803*H803</f>
        <v>0</v>
      </c>
      <c r="Q803" s="214">
        <v>0.51915</v>
      </c>
      <c r="R803" s="214">
        <f>Q803*H803</f>
        <v>7.7872500000000002</v>
      </c>
      <c r="S803" s="214">
        <v>0</v>
      </c>
      <c r="T803" s="21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6" t="s">
        <v>136</v>
      </c>
      <c r="AT803" s="216" t="s">
        <v>131</v>
      </c>
      <c r="AU803" s="216" t="s">
        <v>83</v>
      </c>
      <c r="AY803" s="18" t="s">
        <v>129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8" t="s">
        <v>81</v>
      </c>
      <c r="BK803" s="217">
        <f>ROUND(I803*H803,2)</f>
        <v>0</v>
      </c>
      <c r="BL803" s="18" t="s">
        <v>136</v>
      </c>
      <c r="BM803" s="216" t="s">
        <v>1275</v>
      </c>
    </row>
    <row r="804" s="2" customFormat="1">
      <c r="A804" s="39"/>
      <c r="B804" s="40"/>
      <c r="C804" s="41"/>
      <c r="D804" s="218" t="s">
        <v>138</v>
      </c>
      <c r="E804" s="41"/>
      <c r="F804" s="219" t="s">
        <v>1276</v>
      </c>
      <c r="G804" s="41"/>
      <c r="H804" s="41"/>
      <c r="I804" s="220"/>
      <c r="J804" s="41"/>
      <c r="K804" s="41"/>
      <c r="L804" s="45"/>
      <c r="M804" s="221"/>
      <c r="N804" s="222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138</v>
      </c>
      <c r="AU804" s="18" t="s">
        <v>83</v>
      </c>
    </row>
    <row r="805" s="2" customFormat="1">
      <c r="A805" s="39"/>
      <c r="B805" s="40"/>
      <c r="C805" s="41"/>
      <c r="D805" s="223" t="s">
        <v>140</v>
      </c>
      <c r="E805" s="41"/>
      <c r="F805" s="224" t="s">
        <v>1277</v>
      </c>
      <c r="G805" s="41"/>
      <c r="H805" s="41"/>
      <c r="I805" s="220"/>
      <c r="J805" s="41"/>
      <c r="K805" s="41"/>
      <c r="L805" s="45"/>
      <c r="M805" s="221"/>
      <c r="N805" s="222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140</v>
      </c>
      <c r="AU805" s="18" t="s">
        <v>83</v>
      </c>
    </row>
    <row r="806" s="13" customFormat="1">
      <c r="A806" s="13"/>
      <c r="B806" s="225"/>
      <c r="C806" s="226"/>
      <c r="D806" s="218" t="s">
        <v>142</v>
      </c>
      <c r="E806" s="227" t="s">
        <v>19</v>
      </c>
      <c r="F806" s="228" t="s">
        <v>8</v>
      </c>
      <c r="G806" s="226"/>
      <c r="H806" s="229">
        <v>15</v>
      </c>
      <c r="I806" s="230"/>
      <c r="J806" s="226"/>
      <c r="K806" s="226"/>
      <c r="L806" s="231"/>
      <c r="M806" s="232"/>
      <c r="N806" s="233"/>
      <c r="O806" s="233"/>
      <c r="P806" s="233"/>
      <c r="Q806" s="233"/>
      <c r="R806" s="233"/>
      <c r="S806" s="233"/>
      <c r="T806" s="23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5" t="s">
        <v>142</v>
      </c>
      <c r="AU806" s="235" t="s">
        <v>83</v>
      </c>
      <c r="AV806" s="13" t="s">
        <v>83</v>
      </c>
      <c r="AW806" s="13" t="s">
        <v>35</v>
      </c>
      <c r="AX806" s="13" t="s">
        <v>73</v>
      </c>
      <c r="AY806" s="235" t="s">
        <v>129</v>
      </c>
    </row>
    <row r="807" s="15" customFormat="1">
      <c r="A807" s="15"/>
      <c r="B807" s="246"/>
      <c r="C807" s="247"/>
      <c r="D807" s="218" t="s">
        <v>142</v>
      </c>
      <c r="E807" s="248" t="s">
        <v>19</v>
      </c>
      <c r="F807" s="249" t="s">
        <v>145</v>
      </c>
      <c r="G807" s="247"/>
      <c r="H807" s="250">
        <v>15</v>
      </c>
      <c r="I807" s="251"/>
      <c r="J807" s="247"/>
      <c r="K807" s="247"/>
      <c r="L807" s="252"/>
      <c r="M807" s="253"/>
      <c r="N807" s="254"/>
      <c r="O807" s="254"/>
      <c r="P807" s="254"/>
      <c r="Q807" s="254"/>
      <c r="R807" s="254"/>
      <c r="S807" s="254"/>
      <c r="T807" s="25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56" t="s">
        <v>142</v>
      </c>
      <c r="AU807" s="256" t="s">
        <v>83</v>
      </c>
      <c r="AV807" s="15" t="s">
        <v>136</v>
      </c>
      <c r="AW807" s="15" t="s">
        <v>35</v>
      </c>
      <c r="AX807" s="15" t="s">
        <v>81</v>
      </c>
      <c r="AY807" s="256" t="s">
        <v>129</v>
      </c>
    </row>
    <row r="808" s="2" customFormat="1" ht="24.15" customHeight="1">
      <c r="A808" s="39"/>
      <c r="B808" s="40"/>
      <c r="C808" s="205" t="s">
        <v>1278</v>
      </c>
      <c r="D808" s="205" t="s">
        <v>131</v>
      </c>
      <c r="E808" s="206" t="s">
        <v>1279</v>
      </c>
      <c r="F808" s="207" t="s">
        <v>1280</v>
      </c>
      <c r="G808" s="208" t="s">
        <v>428</v>
      </c>
      <c r="H808" s="209">
        <v>108</v>
      </c>
      <c r="I808" s="210"/>
      <c r="J808" s="211">
        <f>ROUND(I808*H808,2)</f>
        <v>0</v>
      </c>
      <c r="K808" s="207" t="s">
        <v>135</v>
      </c>
      <c r="L808" s="45"/>
      <c r="M808" s="212" t="s">
        <v>19</v>
      </c>
      <c r="N808" s="213" t="s">
        <v>44</v>
      </c>
      <c r="O808" s="85"/>
      <c r="P808" s="214">
        <f>O808*H808</f>
        <v>0</v>
      </c>
      <c r="Q808" s="214">
        <v>0</v>
      </c>
      <c r="R808" s="214">
        <f>Q808*H808</f>
        <v>0</v>
      </c>
      <c r="S808" s="214">
        <v>0.19400000000000001</v>
      </c>
      <c r="T808" s="215">
        <f>S808*H808</f>
        <v>20.952000000000002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16" t="s">
        <v>136</v>
      </c>
      <c r="AT808" s="216" t="s">
        <v>131</v>
      </c>
      <c r="AU808" s="216" t="s">
        <v>83</v>
      </c>
      <c r="AY808" s="18" t="s">
        <v>129</v>
      </c>
      <c r="BE808" s="217">
        <f>IF(N808="základní",J808,0)</f>
        <v>0</v>
      </c>
      <c r="BF808" s="217">
        <f>IF(N808="snížená",J808,0)</f>
        <v>0</v>
      </c>
      <c r="BG808" s="217">
        <f>IF(N808="zákl. přenesená",J808,0)</f>
        <v>0</v>
      </c>
      <c r="BH808" s="217">
        <f>IF(N808="sníž. přenesená",J808,0)</f>
        <v>0</v>
      </c>
      <c r="BI808" s="217">
        <f>IF(N808="nulová",J808,0)</f>
        <v>0</v>
      </c>
      <c r="BJ808" s="18" t="s">
        <v>81</v>
      </c>
      <c r="BK808" s="217">
        <f>ROUND(I808*H808,2)</f>
        <v>0</v>
      </c>
      <c r="BL808" s="18" t="s">
        <v>136</v>
      </c>
      <c r="BM808" s="216" t="s">
        <v>1281</v>
      </c>
    </row>
    <row r="809" s="2" customFormat="1">
      <c r="A809" s="39"/>
      <c r="B809" s="40"/>
      <c r="C809" s="41"/>
      <c r="D809" s="218" t="s">
        <v>138</v>
      </c>
      <c r="E809" s="41"/>
      <c r="F809" s="219" t="s">
        <v>1282</v>
      </c>
      <c r="G809" s="41"/>
      <c r="H809" s="41"/>
      <c r="I809" s="220"/>
      <c r="J809" s="41"/>
      <c r="K809" s="41"/>
      <c r="L809" s="45"/>
      <c r="M809" s="221"/>
      <c r="N809" s="222"/>
      <c r="O809" s="85"/>
      <c r="P809" s="85"/>
      <c r="Q809" s="85"/>
      <c r="R809" s="85"/>
      <c r="S809" s="85"/>
      <c r="T809" s="86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138</v>
      </c>
      <c r="AU809" s="18" t="s">
        <v>83</v>
      </c>
    </row>
    <row r="810" s="2" customFormat="1">
      <c r="A810" s="39"/>
      <c r="B810" s="40"/>
      <c r="C810" s="41"/>
      <c r="D810" s="223" t="s">
        <v>140</v>
      </c>
      <c r="E810" s="41"/>
      <c r="F810" s="224" t="s">
        <v>1283</v>
      </c>
      <c r="G810" s="41"/>
      <c r="H810" s="41"/>
      <c r="I810" s="220"/>
      <c r="J810" s="41"/>
      <c r="K810" s="41"/>
      <c r="L810" s="45"/>
      <c r="M810" s="221"/>
      <c r="N810" s="222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140</v>
      </c>
      <c r="AU810" s="18" t="s">
        <v>83</v>
      </c>
    </row>
    <row r="811" s="13" customFormat="1">
      <c r="A811" s="13"/>
      <c r="B811" s="225"/>
      <c r="C811" s="226"/>
      <c r="D811" s="218" t="s">
        <v>142</v>
      </c>
      <c r="E811" s="227" t="s">
        <v>19</v>
      </c>
      <c r="F811" s="228" t="s">
        <v>1284</v>
      </c>
      <c r="G811" s="226"/>
      <c r="H811" s="229">
        <v>75</v>
      </c>
      <c r="I811" s="230"/>
      <c r="J811" s="226"/>
      <c r="K811" s="226"/>
      <c r="L811" s="231"/>
      <c r="M811" s="232"/>
      <c r="N811" s="233"/>
      <c r="O811" s="233"/>
      <c r="P811" s="233"/>
      <c r="Q811" s="233"/>
      <c r="R811" s="233"/>
      <c r="S811" s="233"/>
      <c r="T811" s="23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5" t="s">
        <v>142</v>
      </c>
      <c r="AU811" s="235" t="s">
        <v>83</v>
      </c>
      <c r="AV811" s="13" t="s">
        <v>83</v>
      </c>
      <c r="AW811" s="13" t="s">
        <v>35</v>
      </c>
      <c r="AX811" s="13" t="s">
        <v>73</v>
      </c>
      <c r="AY811" s="235" t="s">
        <v>129</v>
      </c>
    </row>
    <row r="812" s="13" customFormat="1">
      <c r="A812" s="13"/>
      <c r="B812" s="225"/>
      <c r="C812" s="226"/>
      <c r="D812" s="218" t="s">
        <v>142</v>
      </c>
      <c r="E812" s="227" t="s">
        <v>19</v>
      </c>
      <c r="F812" s="228" t="s">
        <v>1285</v>
      </c>
      <c r="G812" s="226"/>
      <c r="H812" s="229">
        <v>33</v>
      </c>
      <c r="I812" s="230"/>
      <c r="J812" s="226"/>
      <c r="K812" s="226"/>
      <c r="L812" s="231"/>
      <c r="M812" s="232"/>
      <c r="N812" s="233"/>
      <c r="O812" s="233"/>
      <c r="P812" s="233"/>
      <c r="Q812" s="233"/>
      <c r="R812" s="233"/>
      <c r="S812" s="233"/>
      <c r="T812" s="23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5" t="s">
        <v>142</v>
      </c>
      <c r="AU812" s="235" t="s">
        <v>83</v>
      </c>
      <c r="AV812" s="13" t="s">
        <v>83</v>
      </c>
      <c r="AW812" s="13" t="s">
        <v>35</v>
      </c>
      <c r="AX812" s="13" t="s">
        <v>73</v>
      </c>
      <c r="AY812" s="235" t="s">
        <v>129</v>
      </c>
    </row>
    <row r="813" s="15" customFormat="1">
      <c r="A813" s="15"/>
      <c r="B813" s="246"/>
      <c r="C813" s="247"/>
      <c r="D813" s="218" t="s">
        <v>142</v>
      </c>
      <c r="E813" s="248" t="s">
        <v>19</v>
      </c>
      <c r="F813" s="249" t="s">
        <v>145</v>
      </c>
      <c r="G813" s="247"/>
      <c r="H813" s="250">
        <v>108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6" t="s">
        <v>142</v>
      </c>
      <c r="AU813" s="256" t="s">
        <v>83</v>
      </c>
      <c r="AV813" s="15" t="s">
        <v>136</v>
      </c>
      <c r="AW813" s="15" t="s">
        <v>35</v>
      </c>
      <c r="AX813" s="15" t="s">
        <v>81</v>
      </c>
      <c r="AY813" s="256" t="s">
        <v>129</v>
      </c>
    </row>
    <row r="814" s="2" customFormat="1" ht="24.15" customHeight="1">
      <c r="A814" s="39"/>
      <c r="B814" s="40"/>
      <c r="C814" s="205" t="s">
        <v>1286</v>
      </c>
      <c r="D814" s="205" t="s">
        <v>131</v>
      </c>
      <c r="E814" s="206" t="s">
        <v>1287</v>
      </c>
      <c r="F814" s="207" t="s">
        <v>1288</v>
      </c>
      <c r="G814" s="208" t="s">
        <v>428</v>
      </c>
      <c r="H814" s="209">
        <v>21.039999999999999</v>
      </c>
      <c r="I814" s="210"/>
      <c r="J814" s="211">
        <f>ROUND(I814*H814,2)</f>
        <v>0</v>
      </c>
      <c r="K814" s="207" t="s">
        <v>135</v>
      </c>
      <c r="L814" s="45"/>
      <c r="M814" s="212" t="s">
        <v>19</v>
      </c>
      <c r="N814" s="213" t="s">
        <v>44</v>
      </c>
      <c r="O814" s="85"/>
      <c r="P814" s="214">
        <f>O814*H814</f>
        <v>0</v>
      </c>
      <c r="Q814" s="214">
        <v>0.013259999999999999</v>
      </c>
      <c r="R814" s="214">
        <f>Q814*H814</f>
        <v>0.27899039999999997</v>
      </c>
      <c r="S814" s="214">
        <v>0</v>
      </c>
      <c r="T814" s="215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16" t="s">
        <v>136</v>
      </c>
      <c r="AT814" s="216" t="s">
        <v>131</v>
      </c>
      <c r="AU814" s="216" t="s">
        <v>83</v>
      </c>
      <c r="AY814" s="18" t="s">
        <v>129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8" t="s">
        <v>81</v>
      </c>
      <c r="BK814" s="217">
        <f>ROUND(I814*H814,2)</f>
        <v>0</v>
      </c>
      <c r="BL814" s="18" t="s">
        <v>136</v>
      </c>
      <c r="BM814" s="216" t="s">
        <v>1289</v>
      </c>
    </row>
    <row r="815" s="2" customFormat="1">
      <c r="A815" s="39"/>
      <c r="B815" s="40"/>
      <c r="C815" s="41"/>
      <c r="D815" s="218" t="s">
        <v>138</v>
      </c>
      <c r="E815" s="41"/>
      <c r="F815" s="219" t="s">
        <v>1290</v>
      </c>
      <c r="G815" s="41"/>
      <c r="H815" s="41"/>
      <c r="I815" s="220"/>
      <c r="J815" s="41"/>
      <c r="K815" s="41"/>
      <c r="L815" s="45"/>
      <c r="M815" s="221"/>
      <c r="N815" s="222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138</v>
      </c>
      <c r="AU815" s="18" t="s">
        <v>83</v>
      </c>
    </row>
    <row r="816" s="2" customFormat="1">
      <c r="A816" s="39"/>
      <c r="B816" s="40"/>
      <c r="C816" s="41"/>
      <c r="D816" s="223" t="s">
        <v>140</v>
      </c>
      <c r="E816" s="41"/>
      <c r="F816" s="224" t="s">
        <v>1291</v>
      </c>
      <c r="G816" s="41"/>
      <c r="H816" s="41"/>
      <c r="I816" s="220"/>
      <c r="J816" s="41"/>
      <c r="K816" s="41"/>
      <c r="L816" s="45"/>
      <c r="M816" s="221"/>
      <c r="N816" s="222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140</v>
      </c>
      <c r="AU816" s="18" t="s">
        <v>83</v>
      </c>
    </row>
    <row r="817" s="14" customFormat="1">
      <c r="A817" s="14"/>
      <c r="B817" s="236"/>
      <c r="C817" s="237"/>
      <c r="D817" s="218" t="s">
        <v>142</v>
      </c>
      <c r="E817" s="238" t="s">
        <v>19</v>
      </c>
      <c r="F817" s="239" t="s">
        <v>1292</v>
      </c>
      <c r="G817" s="237"/>
      <c r="H817" s="238" t="s">
        <v>19</v>
      </c>
      <c r="I817" s="240"/>
      <c r="J817" s="237"/>
      <c r="K817" s="237"/>
      <c r="L817" s="241"/>
      <c r="M817" s="242"/>
      <c r="N817" s="243"/>
      <c r="O817" s="243"/>
      <c r="P817" s="243"/>
      <c r="Q817" s="243"/>
      <c r="R817" s="243"/>
      <c r="S817" s="243"/>
      <c r="T817" s="24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5" t="s">
        <v>142</v>
      </c>
      <c r="AU817" s="245" t="s">
        <v>83</v>
      </c>
      <c r="AV817" s="14" t="s">
        <v>81</v>
      </c>
      <c r="AW817" s="14" t="s">
        <v>35</v>
      </c>
      <c r="AX817" s="14" t="s">
        <v>73</v>
      </c>
      <c r="AY817" s="245" t="s">
        <v>129</v>
      </c>
    </row>
    <row r="818" s="13" customFormat="1">
      <c r="A818" s="13"/>
      <c r="B818" s="225"/>
      <c r="C818" s="226"/>
      <c r="D818" s="218" t="s">
        <v>142</v>
      </c>
      <c r="E818" s="227" t="s">
        <v>19</v>
      </c>
      <c r="F818" s="228" t="s">
        <v>1293</v>
      </c>
      <c r="G818" s="226"/>
      <c r="H818" s="229">
        <v>21.039999999999999</v>
      </c>
      <c r="I818" s="230"/>
      <c r="J818" s="226"/>
      <c r="K818" s="226"/>
      <c r="L818" s="231"/>
      <c r="M818" s="232"/>
      <c r="N818" s="233"/>
      <c r="O818" s="233"/>
      <c r="P818" s="233"/>
      <c r="Q818" s="233"/>
      <c r="R818" s="233"/>
      <c r="S818" s="233"/>
      <c r="T818" s="23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5" t="s">
        <v>142</v>
      </c>
      <c r="AU818" s="235" t="s">
        <v>83</v>
      </c>
      <c r="AV818" s="13" t="s">
        <v>83</v>
      </c>
      <c r="AW818" s="13" t="s">
        <v>35</v>
      </c>
      <c r="AX818" s="13" t="s">
        <v>73</v>
      </c>
      <c r="AY818" s="235" t="s">
        <v>129</v>
      </c>
    </row>
    <row r="819" s="15" customFormat="1">
      <c r="A819" s="15"/>
      <c r="B819" s="246"/>
      <c r="C819" s="247"/>
      <c r="D819" s="218" t="s">
        <v>142</v>
      </c>
      <c r="E819" s="248" t="s">
        <v>19</v>
      </c>
      <c r="F819" s="249" t="s">
        <v>145</v>
      </c>
      <c r="G819" s="247"/>
      <c r="H819" s="250">
        <v>21.039999999999999</v>
      </c>
      <c r="I819" s="251"/>
      <c r="J819" s="247"/>
      <c r="K819" s="247"/>
      <c r="L819" s="252"/>
      <c r="M819" s="253"/>
      <c r="N819" s="254"/>
      <c r="O819" s="254"/>
      <c r="P819" s="254"/>
      <c r="Q819" s="254"/>
      <c r="R819" s="254"/>
      <c r="S819" s="254"/>
      <c r="T819" s="25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56" t="s">
        <v>142</v>
      </c>
      <c r="AU819" s="256" t="s">
        <v>83</v>
      </c>
      <c r="AV819" s="15" t="s">
        <v>136</v>
      </c>
      <c r="AW819" s="15" t="s">
        <v>35</v>
      </c>
      <c r="AX819" s="15" t="s">
        <v>81</v>
      </c>
      <c r="AY819" s="256" t="s">
        <v>129</v>
      </c>
    </row>
    <row r="820" s="2" customFormat="1" ht="24.15" customHeight="1">
      <c r="A820" s="39"/>
      <c r="B820" s="40"/>
      <c r="C820" s="260" t="s">
        <v>1294</v>
      </c>
      <c r="D820" s="260" t="s">
        <v>371</v>
      </c>
      <c r="E820" s="261" t="s">
        <v>1295</v>
      </c>
      <c r="F820" s="262" t="s">
        <v>1296</v>
      </c>
      <c r="G820" s="263" t="s">
        <v>428</v>
      </c>
      <c r="H820" s="264">
        <v>21.039999999999999</v>
      </c>
      <c r="I820" s="265"/>
      <c r="J820" s="266">
        <f>ROUND(I820*H820,2)</f>
        <v>0</v>
      </c>
      <c r="K820" s="262" t="s">
        <v>135</v>
      </c>
      <c r="L820" s="267"/>
      <c r="M820" s="268" t="s">
        <v>19</v>
      </c>
      <c r="N820" s="269" t="s">
        <v>44</v>
      </c>
      <c r="O820" s="85"/>
      <c r="P820" s="214">
        <f>O820*H820</f>
        <v>0</v>
      </c>
      <c r="Q820" s="214">
        <v>0.013860000000000001</v>
      </c>
      <c r="R820" s="214">
        <f>Q820*H820</f>
        <v>0.2916144</v>
      </c>
      <c r="S820" s="214">
        <v>0</v>
      </c>
      <c r="T820" s="215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16" t="s">
        <v>194</v>
      </c>
      <c r="AT820" s="216" t="s">
        <v>371</v>
      </c>
      <c r="AU820" s="216" t="s">
        <v>83</v>
      </c>
      <c r="AY820" s="18" t="s">
        <v>129</v>
      </c>
      <c r="BE820" s="217">
        <f>IF(N820="základní",J820,0)</f>
        <v>0</v>
      </c>
      <c r="BF820" s="217">
        <f>IF(N820="snížená",J820,0)</f>
        <v>0</v>
      </c>
      <c r="BG820" s="217">
        <f>IF(N820="zákl. přenesená",J820,0)</f>
        <v>0</v>
      </c>
      <c r="BH820" s="217">
        <f>IF(N820="sníž. přenesená",J820,0)</f>
        <v>0</v>
      </c>
      <c r="BI820" s="217">
        <f>IF(N820="nulová",J820,0)</f>
        <v>0</v>
      </c>
      <c r="BJ820" s="18" t="s">
        <v>81</v>
      </c>
      <c r="BK820" s="217">
        <f>ROUND(I820*H820,2)</f>
        <v>0</v>
      </c>
      <c r="BL820" s="18" t="s">
        <v>136</v>
      </c>
      <c r="BM820" s="216" t="s">
        <v>1297</v>
      </c>
    </row>
    <row r="821" s="2" customFormat="1">
      <c r="A821" s="39"/>
      <c r="B821" s="40"/>
      <c r="C821" s="41"/>
      <c r="D821" s="218" t="s">
        <v>138</v>
      </c>
      <c r="E821" s="41"/>
      <c r="F821" s="219" t="s">
        <v>1296</v>
      </c>
      <c r="G821" s="41"/>
      <c r="H821" s="41"/>
      <c r="I821" s="220"/>
      <c r="J821" s="41"/>
      <c r="K821" s="41"/>
      <c r="L821" s="45"/>
      <c r="M821" s="221"/>
      <c r="N821" s="222"/>
      <c r="O821" s="85"/>
      <c r="P821" s="85"/>
      <c r="Q821" s="85"/>
      <c r="R821" s="85"/>
      <c r="S821" s="85"/>
      <c r="T821" s="86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138</v>
      </c>
      <c r="AU821" s="18" t="s">
        <v>83</v>
      </c>
    </row>
    <row r="822" s="2" customFormat="1">
      <c r="A822" s="39"/>
      <c r="B822" s="40"/>
      <c r="C822" s="41"/>
      <c r="D822" s="223" t="s">
        <v>140</v>
      </c>
      <c r="E822" s="41"/>
      <c r="F822" s="224" t="s">
        <v>1298</v>
      </c>
      <c r="G822" s="41"/>
      <c r="H822" s="41"/>
      <c r="I822" s="220"/>
      <c r="J822" s="41"/>
      <c r="K822" s="41"/>
      <c r="L822" s="45"/>
      <c r="M822" s="221"/>
      <c r="N822" s="222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140</v>
      </c>
      <c r="AU822" s="18" t="s">
        <v>83</v>
      </c>
    </row>
    <row r="823" s="2" customFormat="1" ht="24.15" customHeight="1">
      <c r="A823" s="39"/>
      <c r="B823" s="40"/>
      <c r="C823" s="205" t="s">
        <v>1299</v>
      </c>
      <c r="D823" s="205" t="s">
        <v>131</v>
      </c>
      <c r="E823" s="206" t="s">
        <v>1300</v>
      </c>
      <c r="F823" s="207" t="s">
        <v>1301</v>
      </c>
      <c r="G823" s="208" t="s">
        <v>154</v>
      </c>
      <c r="H823" s="209">
        <v>35.200000000000003</v>
      </c>
      <c r="I823" s="210"/>
      <c r="J823" s="211">
        <f>ROUND(I823*H823,2)</f>
        <v>0</v>
      </c>
      <c r="K823" s="207" t="s">
        <v>135</v>
      </c>
      <c r="L823" s="45"/>
      <c r="M823" s="212" t="s">
        <v>19</v>
      </c>
      <c r="N823" s="213" t="s">
        <v>44</v>
      </c>
      <c r="O823" s="85"/>
      <c r="P823" s="214">
        <f>O823*H823</f>
        <v>0</v>
      </c>
      <c r="Q823" s="214">
        <v>0.12171</v>
      </c>
      <c r="R823" s="214">
        <f>Q823*H823</f>
        <v>4.284192</v>
      </c>
      <c r="S823" s="214">
        <v>2.3999999999999999</v>
      </c>
      <c r="T823" s="215">
        <f>S823*H823</f>
        <v>84.480000000000004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16" t="s">
        <v>136</v>
      </c>
      <c r="AT823" s="216" t="s">
        <v>131</v>
      </c>
      <c r="AU823" s="216" t="s">
        <v>83</v>
      </c>
      <c r="AY823" s="18" t="s">
        <v>129</v>
      </c>
      <c r="BE823" s="217">
        <f>IF(N823="základní",J823,0)</f>
        <v>0</v>
      </c>
      <c r="BF823" s="217">
        <f>IF(N823="snížená",J823,0)</f>
        <v>0</v>
      </c>
      <c r="BG823" s="217">
        <f>IF(N823="zákl. přenesená",J823,0)</f>
        <v>0</v>
      </c>
      <c r="BH823" s="217">
        <f>IF(N823="sníž. přenesená",J823,0)</f>
        <v>0</v>
      </c>
      <c r="BI823" s="217">
        <f>IF(N823="nulová",J823,0)</f>
        <v>0</v>
      </c>
      <c r="BJ823" s="18" t="s">
        <v>81</v>
      </c>
      <c r="BK823" s="217">
        <f>ROUND(I823*H823,2)</f>
        <v>0</v>
      </c>
      <c r="BL823" s="18" t="s">
        <v>136</v>
      </c>
      <c r="BM823" s="216" t="s">
        <v>1302</v>
      </c>
    </row>
    <row r="824" s="2" customFormat="1">
      <c r="A824" s="39"/>
      <c r="B824" s="40"/>
      <c r="C824" s="41"/>
      <c r="D824" s="218" t="s">
        <v>138</v>
      </c>
      <c r="E824" s="41"/>
      <c r="F824" s="219" t="s">
        <v>1303</v>
      </c>
      <c r="G824" s="41"/>
      <c r="H824" s="41"/>
      <c r="I824" s="220"/>
      <c r="J824" s="41"/>
      <c r="K824" s="41"/>
      <c r="L824" s="45"/>
      <c r="M824" s="221"/>
      <c r="N824" s="222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138</v>
      </c>
      <c r="AU824" s="18" t="s">
        <v>83</v>
      </c>
    </row>
    <row r="825" s="2" customFormat="1">
      <c r="A825" s="39"/>
      <c r="B825" s="40"/>
      <c r="C825" s="41"/>
      <c r="D825" s="223" t="s">
        <v>140</v>
      </c>
      <c r="E825" s="41"/>
      <c r="F825" s="224" t="s">
        <v>1304</v>
      </c>
      <c r="G825" s="41"/>
      <c r="H825" s="41"/>
      <c r="I825" s="220"/>
      <c r="J825" s="41"/>
      <c r="K825" s="41"/>
      <c r="L825" s="45"/>
      <c r="M825" s="221"/>
      <c r="N825" s="222"/>
      <c r="O825" s="85"/>
      <c r="P825" s="85"/>
      <c r="Q825" s="85"/>
      <c r="R825" s="85"/>
      <c r="S825" s="85"/>
      <c r="T825" s="86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T825" s="18" t="s">
        <v>140</v>
      </c>
      <c r="AU825" s="18" t="s">
        <v>83</v>
      </c>
    </row>
    <row r="826" s="14" customFormat="1">
      <c r="A826" s="14"/>
      <c r="B826" s="236"/>
      <c r="C826" s="237"/>
      <c r="D826" s="218" t="s">
        <v>142</v>
      </c>
      <c r="E826" s="238" t="s">
        <v>19</v>
      </c>
      <c r="F826" s="239" t="s">
        <v>1305</v>
      </c>
      <c r="G826" s="237"/>
      <c r="H826" s="238" t="s">
        <v>19</v>
      </c>
      <c r="I826" s="240"/>
      <c r="J826" s="237"/>
      <c r="K826" s="237"/>
      <c r="L826" s="241"/>
      <c r="M826" s="242"/>
      <c r="N826" s="243"/>
      <c r="O826" s="243"/>
      <c r="P826" s="243"/>
      <c r="Q826" s="243"/>
      <c r="R826" s="243"/>
      <c r="S826" s="243"/>
      <c r="T826" s="24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5" t="s">
        <v>142</v>
      </c>
      <c r="AU826" s="245" t="s">
        <v>83</v>
      </c>
      <c r="AV826" s="14" t="s">
        <v>81</v>
      </c>
      <c r="AW826" s="14" t="s">
        <v>35</v>
      </c>
      <c r="AX826" s="14" t="s">
        <v>73</v>
      </c>
      <c r="AY826" s="245" t="s">
        <v>129</v>
      </c>
    </row>
    <row r="827" s="13" customFormat="1">
      <c r="A827" s="13"/>
      <c r="B827" s="225"/>
      <c r="C827" s="226"/>
      <c r="D827" s="218" t="s">
        <v>142</v>
      </c>
      <c r="E827" s="227" t="s">
        <v>19</v>
      </c>
      <c r="F827" s="228" t="s">
        <v>1306</v>
      </c>
      <c r="G827" s="226"/>
      <c r="H827" s="229">
        <v>18</v>
      </c>
      <c r="I827" s="230"/>
      <c r="J827" s="226"/>
      <c r="K827" s="226"/>
      <c r="L827" s="231"/>
      <c r="M827" s="232"/>
      <c r="N827" s="233"/>
      <c r="O827" s="233"/>
      <c r="P827" s="233"/>
      <c r="Q827" s="233"/>
      <c r="R827" s="233"/>
      <c r="S827" s="233"/>
      <c r="T827" s="234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5" t="s">
        <v>142</v>
      </c>
      <c r="AU827" s="235" t="s">
        <v>83</v>
      </c>
      <c r="AV827" s="13" t="s">
        <v>83</v>
      </c>
      <c r="AW827" s="13" t="s">
        <v>35</v>
      </c>
      <c r="AX827" s="13" t="s">
        <v>73</v>
      </c>
      <c r="AY827" s="235" t="s">
        <v>129</v>
      </c>
    </row>
    <row r="828" s="13" customFormat="1">
      <c r="A828" s="13"/>
      <c r="B828" s="225"/>
      <c r="C828" s="226"/>
      <c r="D828" s="218" t="s">
        <v>142</v>
      </c>
      <c r="E828" s="227" t="s">
        <v>19</v>
      </c>
      <c r="F828" s="228" t="s">
        <v>1307</v>
      </c>
      <c r="G828" s="226"/>
      <c r="H828" s="229">
        <v>17.199999999999999</v>
      </c>
      <c r="I828" s="230"/>
      <c r="J828" s="226"/>
      <c r="K828" s="226"/>
      <c r="L828" s="231"/>
      <c r="M828" s="232"/>
      <c r="N828" s="233"/>
      <c r="O828" s="233"/>
      <c r="P828" s="233"/>
      <c r="Q828" s="233"/>
      <c r="R828" s="233"/>
      <c r="S828" s="233"/>
      <c r="T828" s="23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5" t="s">
        <v>142</v>
      </c>
      <c r="AU828" s="235" t="s">
        <v>83</v>
      </c>
      <c r="AV828" s="13" t="s">
        <v>83</v>
      </c>
      <c r="AW828" s="13" t="s">
        <v>35</v>
      </c>
      <c r="AX828" s="13" t="s">
        <v>73</v>
      </c>
      <c r="AY828" s="235" t="s">
        <v>129</v>
      </c>
    </row>
    <row r="829" s="15" customFormat="1">
      <c r="A829" s="15"/>
      <c r="B829" s="246"/>
      <c r="C829" s="247"/>
      <c r="D829" s="218" t="s">
        <v>142</v>
      </c>
      <c r="E829" s="248" t="s">
        <v>19</v>
      </c>
      <c r="F829" s="249" t="s">
        <v>145</v>
      </c>
      <c r="G829" s="247"/>
      <c r="H829" s="250">
        <v>35.200000000000003</v>
      </c>
      <c r="I829" s="251"/>
      <c r="J829" s="247"/>
      <c r="K829" s="247"/>
      <c r="L829" s="252"/>
      <c r="M829" s="253"/>
      <c r="N829" s="254"/>
      <c r="O829" s="254"/>
      <c r="P829" s="254"/>
      <c r="Q829" s="254"/>
      <c r="R829" s="254"/>
      <c r="S829" s="254"/>
      <c r="T829" s="25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6" t="s">
        <v>142</v>
      </c>
      <c r="AU829" s="256" t="s">
        <v>83</v>
      </c>
      <c r="AV829" s="15" t="s">
        <v>136</v>
      </c>
      <c r="AW829" s="15" t="s">
        <v>35</v>
      </c>
      <c r="AX829" s="15" t="s">
        <v>81</v>
      </c>
      <c r="AY829" s="256" t="s">
        <v>129</v>
      </c>
    </row>
    <row r="830" s="2" customFormat="1" ht="24.15" customHeight="1">
      <c r="A830" s="39"/>
      <c r="B830" s="40"/>
      <c r="C830" s="205" t="s">
        <v>1308</v>
      </c>
      <c r="D830" s="205" t="s">
        <v>131</v>
      </c>
      <c r="E830" s="206" t="s">
        <v>1309</v>
      </c>
      <c r="F830" s="207" t="s">
        <v>1310</v>
      </c>
      <c r="G830" s="208" t="s">
        <v>428</v>
      </c>
      <c r="H830" s="209">
        <v>16.399999999999999</v>
      </c>
      <c r="I830" s="210"/>
      <c r="J830" s="211">
        <f>ROUND(I830*H830,2)</f>
        <v>0</v>
      </c>
      <c r="K830" s="207" t="s">
        <v>135</v>
      </c>
      <c r="L830" s="45"/>
      <c r="M830" s="212" t="s">
        <v>19</v>
      </c>
      <c r="N830" s="213" t="s">
        <v>44</v>
      </c>
      <c r="O830" s="85"/>
      <c r="P830" s="214">
        <f>O830*H830</f>
        <v>0</v>
      </c>
      <c r="Q830" s="214">
        <v>0</v>
      </c>
      <c r="R830" s="214">
        <f>Q830*H830</f>
        <v>0</v>
      </c>
      <c r="S830" s="214">
        <v>0.025000000000000001</v>
      </c>
      <c r="T830" s="215">
        <f>S830*H830</f>
        <v>0.40999999999999998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16" t="s">
        <v>136</v>
      </c>
      <c r="AT830" s="216" t="s">
        <v>131</v>
      </c>
      <c r="AU830" s="216" t="s">
        <v>83</v>
      </c>
      <c r="AY830" s="18" t="s">
        <v>129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8" t="s">
        <v>81</v>
      </c>
      <c r="BK830" s="217">
        <f>ROUND(I830*H830,2)</f>
        <v>0</v>
      </c>
      <c r="BL830" s="18" t="s">
        <v>136</v>
      </c>
      <c r="BM830" s="216" t="s">
        <v>1311</v>
      </c>
    </row>
    <row r="831" s="2" customFormat="1">
      <c r="A831" s="39"/>
      <c r="B831" s="40"/>
      <c r="C831" s="41"/>
      <c r="D831" s="218" t="s">
        <v>138</v>
      </c>
      <c r="E831" s="41"/>
      <c r="F831" s="219" t="s">
        <v>1312</v>
      </c>
      <c r="G831" s="41"/>
      <c r="H831" s="41"/>
      <c r="I831" s="220"/>
      <c r="J831" s="41"/>
      <c r="K831" s="41"/>
      <c r="L831" s="45"/>
      <c r="M831" s="221"/>
      <c r="N831" s="222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138</v>
      </c>
      <c r="AU831" s="18" t="s">
        <v>83</v>
      </c>
    </row>
    <row r="832" s="2" customFormat="1">
      <c r="A832" s="39"/>
      <c r="B832" s="40"/>
      <c r="C832" s="41"/>
      <c r="D832" s="223" t="s">
        <v>140</v>
      </c>
      <c r="E832" s="41"/>
      <c r="F832" s="224" t="s">
        <v>1313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140</v>
      </c>
      <c r="AU832" s="18" t="s">
        <v>83</v>
      </c>
    </row>
    <row r="833" s="14" customFormat="1">
      <c r="A833" s="14"/>
      <c r="B833" s="236"/>
      <c r="C833" s="237"/>
      <c r="D833" s="218" t="s">
        <v>142</v>
      </c>
      <c r="E833" s="238" t="s">
        <v>19</v>
      </c>
      <c r="F833" s="239" t="s">
        <v>1314</v>
      </c>
      <c r="G833" s="237"/>
      <c r="H833" s="238" t="s">
        <v>19</v>
      </c>
      <c r="I833" s="240"/>
      <c r="J833" s="237"/>
      <c r="K833" s="237"/>
      <c r="L833" s="241"/>
      <c r="M833" s="242"/>
      <c r="N833" s="243"/>
      <c r="O833" s="243"/>
      <c r="P833" s="243"/>
      <c r="Q833" s="243"/>
      <c r="R833" s="243"/>
      <c r="S833" s="243"/>
      <c r="T833" s="24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5" t="s">
        <v>142</v>
      </c>
      <c r="AU833" s="245" t="s">
        <v>83</v>
      </c>
      <c r="AV833" s="14" t="s">
        <v>81</v>
      </c>
      <c r="AW833" s="14" t="s">
        <v>35</v>
      </c>
      <c r="AX833" s="14" t="s">
        <v>73</v>
      </c>
      <c r="AY833" s="245" t="s">
        <v>129</v>
      </c>
    </row>
    <row r="834" s="13" customFormat="1">
      <c r="A834" s="13"/>
      <c r="B834" s="225"/>
      <c r="C834" s="226"/>
      <c r="D834" s="218" t="s">
        <v>142</v>
      </c>
      <c r="E834" s="227" t="s">
        <v>19</v>
      </c>
      <c r="F834" s="228" t="s">
        <v>1315</v>
      </c>
      <c r="G834" s="226"/>
      <c r="H834" s="229">
        <v>8</v>
      </c>
      <c r="I834" s="230"/>
      <c r="J834" s="226"/>
      <c r="K834" s="226"/>
      <c r="L834" s="231"/>
      <c r="M834" s="232"/>
      <c r="N834" s="233"/>
      <c r="O834" s="233"/>
      <c r="P834" s="233"/>
      <c r="Q834" s="233"/>
      <c r="R834" s="233"/>
      <c r="S834" s="233"/>
      <c r="T834" s="234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5" t="s">
        <v>142</v>
      </c>
      <c r="AU834" s="235" t="s">
        <v>83</v>
      </c>
      <c r="AV834" s="13" t="s">
        <v>83</v>
      </c>
      <c r="AW834" s="13" t="s">
        <v>35</v>
      </c>
      <c r="AX834" s="13" t="s">
        <v>73</v>
      </c>
      <c r="AY834" s="235" t="s">
        <v>129</v>
      </c>
    </row>
    <row r="835" s="13" customFormat="1">
      <c r="A835" s="13"/>
      <c r="B835" s="225"/>
      <c r="C835" s="226"/>
      <c r="D835" s="218" t="s">
        <v>142</v>
      </c>
      <c r="E835" s="227" t="s">
        <v>19</v>
      </c>
      <c r="F835" s="228" t="s">
        <v>1316</v>
      </c>
      <c r="G835" s="226"/>
      <c r="H835" s="229">
        <v>8.4000000000000004</v>
      </c>
      <c r="I835" s="230"/>
      <c r="J835" s="226"/>
      <c r="K835" s="226"/>
      <c r="L835" s="231"/>
      <c r="M835" s="232"/>
      <c r="N835" s="233"/>
      <c r="O835" s="233"/>
      <c r="P835" s="233"/>
      <c r="Q835" s="233"/>
      <c r="R835" s="233"/>
      <c r="S835" s="233"/>
      <c r="T835" s="23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5" t="s">
        <v>142</v>
      </c>
      <c r="AU835" s="235" t="s">
        <v>83</v>
      </c>
      <c r="AV835" s="13" t="s">
        <v>83</v>
      </c>
      <c r="AW835" s="13" t="s">
        <v>35</v>
      </c>
      <c r="AX835" s="13" t="s">
        <v>73</v>
      </c>
      <c r="AY835" s="235" t="s">
        <v>129</v>
      </c>
    </row>
    <row r="836" s="15" customFormat="1">
      <c r="A836" s="15"/>
      <c r="B836" s="246"/>
      <c r="C836" s="247"/>
      <c r="D836" s="218" t="s">
        <v>142</v>
      </c>
      <c r="E836" s="248" t="s">
        <v>19</v>
      </c>
      <c r="F836" s="249" t="s">
        <v>145</v>
      </c>
      <c r="G836" s="247"/>
      <c r="H836" s="250">
        <v>16.399999999999999</v>
      </c>
      <c r="I836" s="251"/>
      <c r="J836" s="247"/>
      <c r="K836" s="247"/>
      <c r="L836" s="252"/>
      <c r="M836" s="253"/>
      <c r="N836" s="254"/>
      <c r="O836" s="254"/>
      <c r="P836" s="254"/>
      <c r="Q836" s="254"/>
      <c r="R836" s="254"/>
      <c r="S836" s="254"/>
      <c r="T836" s="25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56" t="s">
        <v>142</v>
      </c>
      <c r="AU836" s="256" t="s">
        <v>83</v>
      </c>
      <c r="AV836" s="15" t="s">
        <v>136</v>
      </c>
      <c r="AW836" s="15" t="s">
        <v>35</v>
      </c>
      <c r="AX836" s="15" t="s">
        <v>81</v>
      </c>
      <c r="AY836" s="256" t="s">
        <v>129</v>
      </c>
    </row>
    <row r="837" s="2" customFormat="1" ht="21.75" customHeight="1">
      <c r="A837" s="39"/>
      <c r="B837" s="40"/>
      <c r="C837" s="205" t="s">
        <v>1317</v>
      </c>
      <c r="D837" s="205" t="s">
        <v>131</v>
      </c>
      <c r="E837" s="206" t="s">
        <v>1318</v>
      </c>
      <c r="F837" s="207" t="s">
        <v>1319</v>
      </c>
      <c r="G837" s="208" t="s">
        <v>428</v>
      </c>
      <c r="H837" s="209">
        <v>10</v>
      </c>
      <c r="I837" s="210"/>
      <c r="J837" s="211">
        <f>ROUND(I837*H837,2)</f>
        <v>0</v>
      </c>
      <c r="K837" s="207" t="s">
        <v>135</v>
      </c>
      <c r="L837" s="45"/>
      <c r="M837" s="212" t="s">
        <v>19</v>
      </c>
      <c r="N837" s="213" t="s">
        <v>44</v>
      </c>
      <c r="O837" s="85"/>
      <c r="P837" s="214">
        <f>O837*H837</f>
        <v>0</v>
      </c>
      <c r="Q837" s="214">
        <v>0</v>
      </c>
      <c r="R837" s="214">
        <f>Q837*H837</f>
        <v>0</v>
      </c>
      <c r="S837" s="214">
        <v>2.0550000000000002</v>
      </c>
      <c r="T837" s="215">
        <f>S837*H837</f>
        <v>20.550000000000001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6" t="s">
        <v>136</v>
      </c>
      <c r="AT837" s="216" t="s">
        <v>131</v>
      </c>
      <c r="AU837" s="216" t="s">
        <v>83</v>
      </c>
      <c r="AY837" s="18" t="s">
        <v>129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8" t="s">
        <v>81</v>
      </c>
      <c r="BK837" s="217">
        <f>ROUND(I837*H837,2)</f>
        <v>0</v>
      </c>
      <c r="BL837" s="18" t="s">
        <v>136</v>
      </c>
      <c r="BM837" s="216" t="s">
        <v>1320</v>
      </c>
    </row>
    <row r="838" s="2" customFormat="1">
      <c r="A838" s="39"/>
      <c r="B838" s="40"/>
      <c r="C838" s="41"/>
      <c r="D838" s="218" t="s">
        <v>138</v>
      </c>
      <c r="E838" s="41"/>
      <c r="F838" s="219" t="s">
        <v>1321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138</v>
      </c>
      <c r="AU838" s="18" t="s">
        <v>83</v>
      </c>
    </row>
    <row r="839" s="2" customFormat="1">
      <c r="A839" s="39"/>
      <c r="B839" s="40"/>
      <c r="C839" s="41"/>
      <c r="D839" s="223" t="s">
        <v>140</v>
      </c>
      <c r="E839" s="41"/>
      <c r="F839" s="224" t="s">
        <v>1322</v>
      </c>
      <c r="G839" s="41"/>
      <c r="H839" s="41"/>
      <c r="I839" s="220"/>
      <c r="J839" s="41"/>
      <c r="K839" s="41"/>
      <c r="L839" s="45"/>
      <c r="M839" s="221"/>
      <c r="N839" s="222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140</v>
      </c>
      <c r="AU839" s="18" t="s">
        <v>83</v>
      </c>
    </row>
    <row r="840" s="13" customFormat="1">
      <c r="A840" s="13"/>
      <c r="B840" s="225"/>
      <c r="C840" s="226"/>
      <c r="D840" s="218" t="s">
        <v>142</v>
      </c>
      <c r="E840" s="227" t="s">
        <v>19</v>
      </c>
      <c r="F840" s="228" t="s">
        <v>1323</v>
      </c>
      <c r="G840" s="226"/>
      <c r="H840" s="229">
        <v>10</v>
      </c>
      <c r="I840" s="230"/>
      <c r="J840" s="226"/>
      <c r="K840" s="226"/>
      <c r="L840" s="231"/>
      <c r="M840" s="232"/>
      <c r="N840" s="233"/>
      <c r="O840" s="233"/>
      <c r="P840" s="233"/>
      <c r="Q840" s="233"/>
      <c r="R840" s="233"/>
      <c r="S840" s="233"/>
      <c r="T840" s="234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5" t="s">
        <v>142</v>
      </c>
      <c r="AU840" s="235" t="s">
        <v>83</v>
      </c>
      <c r="AV840" s="13" t="s">
        <v>83</v>
      </c>
      <c r="AW840" s="13" t="s">
        <v>35</v>
      </c>
      <c r="AX840" s="13" t="s">
        <v>73</v>
      </c>
      <c r="AY840" s="235" t="s">
        <v>129</v>
      </c>
    </row>
    <row r="841" s="15" customFormat="1">
      <c r="A841" s="15"/>
      <c r="B841" s="246"/>
      <c r="C841" s="247"/>
      <c r="D841" s="218" t="s">
        <v>142</v>
      </c>
      <c r="E841" s="248" t="s">
        <v>19</v>
      </c>
      <c r="F841" s="249" t="s">
        <v>145</v>
      </c>
      <c r="G841" s="247"/>
      <c r="H841" s="250">
        <v>10</v>
      </c>
      <c r="I841" s="251"/>
      <c r="J841" s="247"/>
      <c r="K841" s="247"/>
      <c r="L841" s="252"/>
      <c r="M841" s="253"/>
      <c r="N841" s="254"/>
      <c r="O841" s="254"/>
      <c r="P841" s="254"/>
      <c r="Q841" s="254"/>
      <c r="R841" s="254"/>
      <c r="S841" s="254"/>
      <c r="T841" s="25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6" t="s">
        <v>142</v>
      </c>
      <c r="AU841" s="256" t="s">
        <v>83</v>
      </c>
      <c r="AV841" s="15" t="s">
        <v>136</v>
      </c>
      <c r="AW841" s="15" t="s">
        <v>35</v>
      </c>
      <c r="AX841" s="15" t="s">
        <v>81</v>
      </c>
      <c r="AY841" s="256" t="s">
        <v>129</v>
      </c>
    </row>
    <row r="842" s="2" customFormat="1" ht="21.75" customHeight="1">
      <c r="A842" s="39"/>
      <c r="B842" s="40"/>
      <c r="C842" s="205" t="s">
        <v>1324</v>
      </c>
      <c r="D842" s="205" t="s">
        <v>131</v>
      </c>
      <c r="E842" s="206" t="s">
        <v>1325</v>
      </c>
      <c r="F842" s="207" t="s">
        <v>1326</v>
      </c>
      <c r="G842" s="208" t="s">
        <v>154</v>
      </c>
      <c r="H842" s="209">
        <v>9.7200000000000006</v>
      </c>
      <c r="I842" s="210"/>
      <c r="J842" s="211">
        <f>ROUND(I842*H842,2)</f>
        <v>0</v>
      </c>
      <c r="K842" s="207" t="s">
        <v>135</v>
      </c>
      <c r="L842" s="45"/>
      <c r="M842" s="212" t="s">
        <v>19</v>
      </c>
      <c r="N842" s="213" t="s">
        <v>44</v>
      </c>
      <c r="O842" s="85"/>
      <c r="P842" s="214">
        <f>O842*H842</f>
        <v>0</v>
      </c>
      <c r="Q842" s="214">
        <v>0</v>
      </c>
      <c r="R842" s="214">
        <f>Q842*H842</f>
        <v>0</v>
      </c>
      <c r="S842" s="214">
        <v>2.3999999999999999</v>
      </c>
      <c r="T842" s="215">
        <f>S842*H842</f>
        <v>23.327999999999999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16" t="s">
        <v>136</v>
      </c>
      <c r="AT842" s="216" t="s">
        <v>131</v>
      </c>
      <c r="AU842" s="216" t="s">
        <v>83</v>
      </c>
      <c r="AY842" s="18" t="s">
        <v>129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8" t="s">
        <v>81</v>
      </c>
      <c r="BK842" s="217">
        <f>ROUND(I842*H842,2)</f>
        <v>0</v>
      </c>
      <c r="BL842" s="18" t="s">
        <v>136</v>
      </c>
      <c r="BM842" s="216" t="s">
        <v>1327</v>
      </c>
    </row>
    <row r="843" s="2" customFormat="1">
      <c r="A843" s="39"/>
      <c r="B843" s="40"/>
      <c r="C843" s="41"/>
      <c r="D843" s="218" t="s">
        <v>138</v>
      </c>
      <c r="E843" s="41"/>
      <c r="F843" s="219" t="s">
        <v>1328</v>
      </c>
      <c r="G843" s="41"/>
      <c r="H843" s="41"/>
      <c r="I843" s="220"/>
      <c r="J843" s="41"/>
      <c r="K843" s="41"/>
      <c r="L843" s="45"/>
      <c r="M843" s="221"/>
      <c r="N843" s="222"/>
      <c r="O843" s="85"/>
      <c r="P843" s="85"/>
      <c r="Q843" s="85"/>
      <c r="R843" s="85"/>
      <c r="S843" s="85"/>
      <c r="T843" s="86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138</v>
      </c>
      <c r="AU843" s="18" t="s">
        <v>83</v>
      </c>
    </row>
    <row r="844" s="2" customFormat="1">
      <c r="A844" s="39"/>
      <c r="B844" s="40"/>
      <c r="C844" s="41"/>
      <c r="D844" s="223" t="s">
        <v>140</v>
      </c>
      <c r="E844" s="41"/>
      <c r="F844" s="224" t="s">
        <v>1329</v>
      </c>
      <c r="G844" s="41"/>
      <c r="H844" s="41"/>
      <c r="I844" s="220"/>
      <c r="J844" s="41"/>
      <c r="K844" s="41"/>
      <c r="L844" s="45"/>
      <c r="M844" s="221"/>
      <c r="N844" s="222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140</v>
      </c>
      <c r="AU844" s="18" t="s">
        <v>83</v>
      </c>
    </row>
    <row r="845" s="13" customFormat="1">
      <c r="A845" s="13"/>
      <c r="B845" s="225"/>
      <c r="C845" s="226"/>
      <c r="D845" s="218" t="s">
        <v>142</v>
      </c>
      <c r="E845" s="227" t="s">
        <v>19</v>
      </c>
      <c r="F845" s="228" t="s">
        <v>1330</v>
      </c>
      <c r="G845" s="226"/>
      <c r="H845" s="229">
        <v>9.7200000000000006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5" t="s">
        <v>142</v>
      </c>
      <c r="AU845" s="235" t="s">
        <v>83</v>
      </c>
      <c r="AV845" s="13" t="s">
        <v>83</v>
      </c>
      <c r="AW845" s="13" t="s">
        <v>35</v>
      </c>
      <c r="AX845" s="13" t="s">
        <v>73</v>
      </c>
      <c r="AY845" s="235" t="s">
        <v>129</v>
      </c>
    </row>
    <row r="846" s="15" customFormat="1">
      <c r="A846" s="15"/>
      <c r="B846" s="246"/>
      <c r="C846" s="247"/>
      <c r="D846" s="218" t="s">
        <v>142</v>
      </c>
      <c r="E846" s="248" t="s">
        <v>19</v>
      </c>
      <c r="F846" s="249" t="s">
        <v>145</v>
      </c>
      <c r="G846" s="247"/>
      <c r="H846" s="250">
        <v>9.7200000000000006</v>
      </c>
      <c r="I846" s="251"/>
      <c r="J846" s="247"/>
      <c r="K846" s="247"/>
      <c r="L846" s="252"/>
      <c r="M846" s="253"/>
      <c r="N846" s="254"/>
      <c r="O846" s="254"/>
      <c r="P846" s="254"/>
      <c r="Q846" s="254"/>
      <c r="R846" s="254"/>
      <c r="S846" s="254"/>
      <c r="T846" s="25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6" t="s">
        <v>142</v>
      </c>
      <c r="AU846" s="256" t="s">
        <v>83</v>
      </c>
      <c r="AV846" s="15" t="s">
        <v>136</v>
      </c>
      <c r="AW846" s="15" t="s">
        <v>35</v>
      </c>
      <c r="AX846" s="15" t="s">
        <v>81</v>
      </c>
      <c r="AY846" s="256" t="s">
        <v>129</v>
      </c>
    </row>
    <row r="847" s="12" customFormat="1" ht="22.8" customHeight="1">
      <c r="A847" s="12"/>
      <c r="B847" s="189"/>
      <c r="C847" s="190"/>
      <c r="D847" s="191" t="s">
        <v>72</v>
      </c>
      <c r="E847" s="203" t="s">
        <v>251</v>
      </c>
      <c r="F847" s="203" t="s">
        <v>252</v>
      </c>
      <c r="G847" s="190"/>
      <c r="H847" s="190"/>
      <c r="I847" s="193"/>
      <c r="J847" s="204">
        <f>BK847</f>
        <v>0</v>
      </c>
      <c r="K847" s="190"/>
      <c r="L847" s="195"/>
      <c r="M847" s="196"/>
      <c r="N847" s="197"/>
      <c r="O847" s="197"/>
      <c r="P847" s="198">
        <f>SUM(P848:P871)</f>
        <v>0</v>
      </c>
      <c r="Q847" s="197"/>
      <c r="R847" s="198">
        <f>SUM(R848:R871)</f>
        <v>0</v>
      </c>
      <c r="S847" s="197"/>
      <c r="T847" s="199">
        <f>SUM(T848:T871)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00" t="s">
        <v>81</v>
      </c>
      <c r="AT847" s="201" t="s">
        <v>72</v>
      </c>
      <c r="AU847" s="201" t="s">
        <v>81</v>
      </c>
      <c r="AY847" s="200" t="s">
        <v>129</v>
      </c>
      <c r="BK847" s="202">
        <f>SUM(BK848:BK871)</f>
        <v>0</v>
      </c>
    </row>
    <row r="848" s="2" customFormat="1" ht="21.75" customHeight="1">
      <c r="A848" s="39"/>
      <c r="B848" s="40"/>
      <c r="C848" s="205" t="s">
        <v>1331</v>
      </c>
      <c r="D848" s="205" t="s">
        <v>131</v>
      </c>
      <c r="E848" s="206" t="s">
        <v>312</v>
      </c>
      <c r="F848" s="207" t="s">
        <v>313</v>
      </c>
      <c r="G848" s="208" t="s">
        <v>242</v>
      </c>
      <c r="H848" s="209">
        <v>378.84500000000003</v>
      </c>
      <c r="I848" s="210"/>
      <c r="J848" s="211">
        <f>ROUND(I848*H848,2)</f>
        <v>0</v>
      </c>
      <c r="K848" s="207" t="s">
        <v>135</v>
      </c>
      <c r="L848" s="45"/>
      <c r="M848" s="212" t="s">
        <v>19</v>
      </c>
      <c r="N848" s="213" t="s">
        <v>44</v>
      </c>
      <c r="O848" s="85"/>
      <c r="P848" s="214">
        <f>O848*H848</f>
        <v>0</v>
      </c>
      <c r="Q848" s="214">
        <v>0</v>
      </c>
      <c r="R848" s="214">
        <f>Q848*H848</f>
        <v>0</v>
      </c>
      <c r="S848" s="214">
        <v>0</v>
      </c>
      <c r="T848" s="21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6" t="s">
        <v>136</v>
      </c>
      <c r="AT848" s="216" t="s">
        <v>131</v>
      </c>
      <c r="AU848" s="216" t="s">
        <v>83</v>
      </c>
      <c r="AY848" s="18" t="s">
        <v>129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8" t="s">
        <v>81</v>
      </c>
      <c r="BK848" s="217">
        <f>ROUND(I848*H848,2)</f>
        <v>0</v>
      </c>
      <c r="BL848" s="18" t="s">
        <v>136</v>
      </c>
      <c r="BM848" s="216" t="s">
        <v>1332</v>
      </c>
    </row>
    <row r="849" s="2" customFormat="1">
      <c r="A849" s="39"/>
      <c r="B849" s="40"/>
      <c r="C849" s="41"/>
      <c r="D849" s="218" t="s">
        <v>138</v>
      </c>
      <c r="E849" s="41"/>
      <c r="F849" s="219" t="s">
        <v>315</v>
      </c>
      <c r="G849" s="41"/>
      <c r="H849" s="41"/>
      <c r="I849" s="220"/>
      <c r="J849" s="41"/>
      <c r="K849" s="41"/>
      <c r="L849" s="45"/>
      <c r="M849" s="221"/>
      <c r="N849" s="222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138</v>
      </c>
      <c r="AU849" s="18" t="s">
        <v>83</v>
      </c>
    </row>
    <row r="850" s="2" customFormat="1">
      <c r="A850" s="39"/>
      <c r="B850" s="40"/>
      <c r="C850" s="41"/>
      <c r="D850" s="223" t="s">
        <v>140</v>
      </c>
      <c r="E850" s="41"/>
      <c r="F850" s="224" t="s">
        <v>316</v>
      </c>
      <c r="G850" s="41"/>
      <c r="H850" s="41"/>
      <c r="I850" s="220"/>
      <c r="J850" s="41"/>
      <c r="K850" s="41"/>
      <c r="L850" s="45"/>
      <c r="M850" s="221"/>
      <c r="N850" s="222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140</v>
      </c>
      <c r="AU850" s="18" t="s">
        <v>83</v>
      </c>
    </row>
    <row r="851" s="13" customFormat="1">
      <c r="A851" s="13"/>
      <c r="B851" s="225"/>
      <c r="C851" s="226"/>
      <c r="D851" s="218" t="s">
        <v>142</v>
      </c>
      <c r="E851" s="227" t="s">
        <v>19</v>
      </c>
      <c r="F851" s="228" t="s">
        <v>1333</v>
      </c>
      <c r="G851" s="226"/>
      <c r="H851" s="229">
        <v>603.59799999999996</v>
      </c>
      <c r="I851" s="230"/>
      <c r="J851" s="226"/>
      <c r="K851" s="226"/>
      <c r="L851" s="231"/>
      <c r="M851" s="232"/>
      <c r="N851" s="233"/>
      <c r="O851" s="233"/>
      <c r="P851" s="233"/>
      <c r="Q851" s="233"/>
      <c r="R851" s="233"/>
      <c r="S851" s="233"/>
      <c r="T851" s="234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5" t="s">
        <v>142</v>
      </c>
      <c r="AU851" s="235" t="s">
        <v>83</v>
      </c>
      <c r="AV851" s="13" t="s">
        <v>83</v>
      </c>
      <c r="AW851" s="13" t="s">
        <v>35</v>
      </c>
      <c r="AX851" s="13" t="s">
        <v>73</v>
      </c>
      <c r="AY851" s="235" t="s">
        <v>129</v>
      </c>
    </row>
    <row r="852" s="14" customFormat="1">
      <c r="A852" s="14"/>
      <c r="B852" s="236"/>
      <c r="C852" s="237"/>
      <c r="D852" s="218" t="s">
        <v>142</v>
      </c>
      <c r="E852" s="238" t="s">
        <v>19</v>
      </c>
      <c r="F852" s="239" t="s">
        <v>1334</v>
      </c>
      <c r="G852" s="237"/>
      <c r="H852" s="238" t="s">
        <v>19</v>
      </c>
      <c r="I852" s="240"/>
      <c r="J852" s="237"/>
      <c r="K852" s="237"/>
      <c r="L852" s="241"/>
      <c r="M852" s="242"/>
      <c r="N852" s="243"/>
      <c r="O852" s="243"/>
      <c r="P852" s="243"/>
      <c r="Q852" s="243"/>
      <c r="R852" s="243"/>
      <c r="S852" s="243"/>
      <c r="T852" s="24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5" t="s">
        <v>142</v>
      </c>
      <c r="AU852" s="245" t="s">
        <v>83</v>
      </c>
      <c r="AV852" s="14" t="s">
        <v>81</v>
      </c>
      <c r="AW852" s="14" t="s">
        <v>35</v>
      </c>
      <c r="AX852" s="14" t="s">
        <v>73</v>
      </c>
      <c r="AY852" s="245" t="s">
        <v>129</v>
      </c>
    </row>
    <row r="853" s="13" customFormat="1">
      <c r="A853" s="13"/>
      <c r="B853" s="225"/>
      <c r="C853" s="226"/>
      <c r="D853" s="218" t="s">
        <v>142</v>
      </c>
      <c r="E853" s="227" t="s">
        <v>19</v>
      </c>
      <c r="F853" s="228" t="s">
        <v>1335</v>
      </c>
      <c r="G853" s="226"/>
      <c r="H853" s="229">
        <v>-224.75299999999999</v>
      </c>
      <c r="I853" s="230"/>
      <c r="J853" s="226"/>
      <c r="K853" s="226"/>
      <c r="L853" s="231"/>
      <c r="M853" s="232"/>
      <c r="N853" s="233"/>
      <c r="O853" s="233"/>
      <c r="P853" s="233"/>
      <c r="Q853" s="233"/>
      <c r="R853" s="233"/>
      <c r="S853" s="233"/>
      <c r="T853" s="234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5" t="s">
        <v>142</v>
      </c>
      <c r="AU853" s="235" t="s">
        <v>83</v>
      </c>
      <c r="AV853" s="13" t="s">
        <v>83</v>
      </c>
      <c r="AW853" s="13" t="s">
        <v>35</v>
      </c>
      <c r="AX853" s="13" t="s">
        <v>73</v>
      </c>
      <c r="AY853" s="235" t="s">
        <v>129</v>
      </c>
    </row>
    <row r="854" s="15" customFormat="1">
      <c r="A854" s="15"/>
      <c r="B854" s="246"/>
      <c r="C854" s="247"/>
      <c r="D854" s="218" t="s">
        <v>142</v>
      </c>
      <c r="E854" s="248" t="s">
        <v>19</v>
      </c>
      <c r="F854" s="249" t="s">
        <v>145</v>
      </c>
      <c r="G854" s="247"/>
      <c r="H854" s="250">
        <v>378.84499999999997</v>
      </c>
      <c r="I854" s="251"/>
      <c r="J854" s="247"/>
      <c r="K854" s="247"/>
      <c r="L854" s="252"/>
      <c r="M854" s="253"/>
      <c r="N854" s="254"/>
      <c r="O854" s="254"/>
      <c r="P854" s="254"/>
      <c r="Q854" s="254"/>
      <c r="R854" s="254"/>
      <c r="S854" s="254"/>
      <c r="T854" s="25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6" t="s">
        <v>142</v>
      </c>
      <c r="AU854" s="256" t="s">
        <v>83</v>
      </c>
      <c r="AV854" s="15" t="s">
        <v>136</v>
      </c>
      <c r="AW854" s="15" t="s">
        <v>35</v>
      </c>
      <c r="AX854" s="15" t="s">
        <v>81</v>
      </c>
      <c r="AY854" s="256" t="s">
        <v>129</v>
      </c>
    </row>
    <row r="855" s="2" customFormat="1" ht="24.15" customHeight="1">
      <c r="A855" s="39"/>
      <c r="B855" s="40"/>
      <c r="C855" s="205" t="s">
        <v>1336</v>
      </c>
      <c r="D855" s="205" t="s">
        <v>131</v>
      </c>
      <c r="E855" s="206" t="s">
        <v>323</v>
      </c>
      <c r="F855" s="207" t="s">
        <v>324</v>
      </c>
      <c r="G855" s="208" t="s">
        <v>242</v>
      </c>
      <c r="H855" s="209">
        <v>11566.504999999999</v>
      </c>
      <c r="I855" s="210"/>
      <c r="J855" s="211">
        <f>ROUND(I855*H855,2)</f>
        <v>0</v>
      </c>
      <c r="K855" s="207" t="s">
        <v>135</v>
      </c>
      <c r="L855" s="45"/>
      <c r="M855" s="212" t="s">
        <v>19</v>
      </c>
      <c r="N855" s="213" t="s">
        <v>44</v>
      </c>
      <c r="O855" s="85"/>
      <c r="P855" s="214">
        <f>O855*H855</f>
        <v>0</v>
      </c>
      <c r="Q855" s="214">
        <v>0</v>
      </c>
      <c r="R855" s="214">
        <f>Q855*H855</f>
        <v>0</v>
      </c>
      <c r="S855" s="214">
        <v>0</v>
      </c>
      <c r="T855" s="215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16" t="s">
        <v>136</v>
      </c>
      <c r="AT855" s="216" t="s">
        <v>131</v>
      </c>
      <c r="AU855" s="216" t="s">
        <v>83</v>
      </c>
      <c r="AY855" s="18" t="s">
        <v>129</v>
      </c>
      <c r="BE855" s="217">
        <f>IF(N855="základní",J855,0)</f>
        <v>0</v>
      </c>
      <c r="BF855" s="217">
        <f>IF(N855="snížená",J855,0)</f>
        <v>0</v>
      </c>
      <c r="BG855" s="217">
        <f>IF(N855="zákl. přenesená",J855,0)</f>
        <v>0</v>
      </c>
      <c r="BH855" s="217">
        <f>IF(N855="sníž. přenesená",J855,0)</f>
        <v>0</v>
      </c>
      <c r="BI855" s="217">
        <f>IF(N855="nulová",J855,0)</f>
        <v>0</v>
      </c>
      <c r="BJ855" s="18" t="s">
        <v>81</v>
      </c>
      <c r="BK855" s="217">
        <f>ROUND(I855*H855,2)</f>
        <v>0</v>
      </c>
      <c r="BL855" s="18" t="s">
        <v>136</v>
      </c>
      <c r="BM855" s="216" t="s">
        <v>1337</v>
      </c>
    </row>
    <row r="856" s="2" customFormat="1">
      <c r="A856" s="39"/>
      <c r="B856" s="40"/>
      <c r="C856" s="41"/>
      <c r="D856" s="218" t="s">
        <v>138</v>
      </c>
      <c r="E856" s="41"/>
      <c r="F856" s="219" t="s">
        <v>326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138</v>
      </c>
      <c r="AU856" s="18" t="s">
        <v>83</v>
      </c>
    </row>
    <row r="857" s="2" customFormat="1">
      <c r="A857" s="39"/>
      <c r="B857" s="40"/>
      <c r="C857" s="41"/>
      <c r="D857" s="223" t="s">
        <v>140</v>
      </c>
      <c r="E857" s="41"/>
      <c r="F857" s="224" t="s">
        <v>327</v>
      </c>
      <c r="G857" s="41"/>
      <c r="H857" s="41"/>
      <c r="I857" s="220"/>
      <c r="J857" s="41"/>
      <c r="K857" s="41"/>
      <c r="L857" s="45"/>
      <c r="M857" s="221"/>
      <c r="N857" s="222"/>
      <c r="O857" s="85"/>
      <c r="P857" s="85"/>
      <c r="Q857" s="85"/>
      <c r="R857" s="85"/>
      <c r="S857" s="85"/>
      <c r="T857" s="86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140</v>
      </c>
      <c r="AU857" s="18" t="s">
        <v>83</v>
      </c>
    </row>
    <row r="858" s="14" customFormat="1">
      <c r="A858" s="14"/>
      <c r="B858" s="236"/>
      <c r="C858" s="237"/>
      <c r="D858" s="218" t="s">
        <v>142</v>
      </c>
      <c r="E858" s="238" t="s">
        <v>19</v>
      </c>
      <c r="F858" s="239" t="s">
        <v>1338</v>
      </c>
      <c r="G858" s="237"/>
      <c r="H858" s="238" t="s">
        <v>19</v>
      </c>
      <c r="I858" s="240"/>
      <c r="J858" s="237"/>
      <c r="K858" s="237"/>
      <c r="L858" s="241"/>
      <c r="M858" s="242"/>
      <c r="N858" s="243"/>
      <c r="O858" s="243"/>
      <c r="P858" s="243"/>
      <c r="Q858" s="243"/>
      <c r="R858" s="243"/>
      <c r="S858" s="243"/>
      <c r="T858" s="24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5" t="s">
        <v>142</v>
      </c>
      <c r="AU858" s="245" t="s">
        <v>83</v>
      </c>
      <c r="AV858" s="14" t="s">
        <v>81</v>
      </c>
      <c r="AW858" s="14" t="s">
        <v>35</v>
      </c>
      <c r="AX858" s="14" t="s">
        <v>73</v>
      </c>
      <c r="AY858" s="245" t="s">
        <v>129</v>
      </c>
    </row>
    <row r="859" s="13" customFormat="1">
      <c r="A859" s="13"/>
      <c r="B859" s="225"/>
      <c r="C859" s="226"/>
      <c r="D859" s="218" t="s">
        <v>142</v>
      </c>
      <c r="E859" s="227" t="s">
        <v>19</v>
      </c>
      <c r="F859" s="228" t="s">
        <v>1339</v>
      </c>
      <c r="G859" s="226"/>
      <c r="H859" s="229">
        <v>11566.504999999999</v>
      </c>
      <c r="I859" s="230"/>
      <c r="J859" s="226"/>
      <c r="K859" s="226"/>
      <c r="L859" s="231"/>
      <c r="M859" s="232"/>
      <c r="N859" s="233"/>
      <c r="O859" s="233"/>
      <c r="P859" s="233"/>
      <c r="Q859" s="233"/>
      <c r="R859" s="233"/>
      <c r="S859" s="233"/>
      <c r="T859" s="23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5" t="s">
        <v>142</v>
      </c>
      <c r="AU859" s="235" t="s">
        <v>83</v>
      </c>
      <c r="AV859" s="13" t="s">
        <v>83</v>
      </c>
      <c r="AW859" s="13" t="s">
        <v>35</v>
      </c>
      <c r="AX859" s="13" t="s">
        <v>73</v>
      </c>
      <c r="AY859" s="235" t="s">
        <v>129</v>
      </c>
    </row>
    <row r="860" s="15" customFormat="1">
      <c r="A860" s="15"/>
      <c r="B860" s="246"/>
      <c r="C860" s="247"/>
      <c r="D860" s="218" t="s">
        <v>142</v>
      </c>
      <c r="E860" s="248" t="s">
        <v>19</v>
      </c>
      <c r="F860" s="249" t="s">
        <v>145</v>
      </c>
      <c r="G860" s="247"/>
      <c r="H860" s="250">
        <v>11566.504999999999</v>
      </c>
      <c r="I860" s="251"/>
      <c r="J860" s="247"/>
      <c r="K860" s="247"/>
      <c r="L860" s="252"/>
      <c r="M860" s="253"/>
      <c r="N860" s="254"/>
      <c r="O860" s="254"/>
      <c r="P860" s="254"/>
      <c r="Q860" s="254"/>
      <c r="R860" s="254"/>
      <c r="S860" s="254"/>
      <c r="T860" s="25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6" t="s">
        <v>142</v>
      </c>
      <c r="AU860" s="256" t="s">
        <v>83</v>
      </c>
      <c r="AV860" s="15" t="s">
        <v>136</v>
      </c>
      <c r="AW860" s="15" t="s">
        <v>35</v>
      </c>
      <c r="AX860" s="15" t="s">
        <v>81</v>
      </c>
      <c r="AY860" s="256" t="s">
        <v>129</v>
      </c>
    </row>
    <row r="861" s="2" customFormat="1" ht="24.15" customHeight="1">
      <c r="A861" s="39"/>
      <c r="B861" s="40"/>
      <c r="C861" s="205" t="s">
        <v>1340</v>
      </c>
      <c r="D861" s="205" t="s">
        <v>131</v>
      </c>
      <c r="E861" s="206" t="s">
        <v>331</v>
      </c>
      <c r="F861" s="207" t="s">
        <v>332</v>
      </c>
      <c r="G861" s="208" t="s">
        <v>242</v>
      </c>
      <c r="H861" s="209">
        <v>378.84500000000003</v>
      </c>
      <c r="I861" s="210"/>
      <c r="J861" s="211">
        <f>ROUND(I861*H861,2)</f>
        <v>0</v>
      </c>
      <c r="K861" s="207" t="s">
        <v>135</v>
      </c>
      <c r="L861" s="45"/>
      <c r="M861" s="212" t="s">
        <v>19</v>
      </c>
      <c r="N861" s="213" t="s">
        <v>44</v>
      </c>
      <c r="O861" s="85"/>
      <c r="P861" s="214">
        <f>O861*H861</f>
        <v>0</v>
      </c>
      <c r="Q861" s="214">
        <v>0</v>
      </c>
      <c r="R861" s="214">
        <f>Q861*H861</f>
        <v>0</v>
      </c>
      <c r="S861" s="214">
        <v>0</v>
      </c>
      <c r="T861" s="215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16" t="s">
        <v>136</v>
      </c>
      <c r="AT861" s="216" t="s">
        <v>131</v>
      </c>
      <c r="AU861" s="216" t="s">
        <v>83</v>
      </c>
      <c r="AY861" s="18" t="s">
        <v>129</v>
      </c>
      <c r="BE861" s="217">
        <f>IF(N861="základní",J861,0)</f>
        <v>0</v>
      </c>
      <c r="BF861" s="217">
        <f>IF(N861="snížená",J861,0)</f>
        <v>0</v>
      </c>
      <c r="BG861" s="217">
        <f>IF(N861="zákl. přenesená",J861,0)</f>
        <v>0</v>
      </c>
      <c r="BH861" s="217">
        <f>IF(N861="sníž. přenesená",J861,0)</f>
        <v>0</v>
      </c>
      <c r="BI861" s="217">
        <f>IF(N861="nulová",J861,0)</f>
        <v>0</v>
      </c>
      <c r="BJ861" s="18" t="s">
        <v>81</v>
      </c>
      <c r="BK861" s="217">
        <f>ROUND(I861*H861,2)</f>
        <v>0</v>
      </c>
      <c r="BL861" s="18" t="s">
        <v>136</v>
      </c>
      <c r="BM861" s="216" t="s">
        <v>1341</v>
      </c>
    </row>
    <row r="862" s="2" customFormat="1">
      <c r="A862" s="39"/>
      <c r="B862" s="40"/>
      <c r="C862" s="41"/>
      <c r="D862" s="218" t="s">
        <v>138</v>
      </c>
      <c r="E862" s="41"/>
      <c r="F862" s="219" t="s">
        <v>334</v>
      </c>
      <c r="G862" s="41"/>
      <c r="H862" s="41"/>
      <c r="I862" s="220"/>
      <c r="J862" s="41"/>
      <c r="K862" s="41"/>
      <c r="L862" s="45"/>
      <c r="M862" s="221"/>
      <c r="N862" s="222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138</v>
      </c>
      <c r="AU862" s="18" t="s">
        <v>83</v>
      </c>
    </row>
    <row r="863" s="2" customFormat="1">
      <c r="A863" s="39"/>
      <c r="B863" s="40"/>
      <c r="C863" s="41"/>
      <c r="D863" s="223" t="s">
        <v>140</v>
      </c>
      <c r="E863" s="41"/>
      <c r="F863" s="224" t="s">
        <v>335</v>
      </c>
      <c r="G863" s="41"/>
      <c r="H863" s="41"/>
      <c r="I863" s="220"/>
      <c r="J863" s="41"/>
      <c r="K863" s="41"/>
      <c r="L863" s="45"/>
      <c r="M863" s="221"/>
      <c r="N863" s="222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140</v>
      </c>
      <c r="AU863" s="18" t="s">
        <v>83</v>
      </c>
    </row>
    <row r="864" s="13" customFormat="1">
      <c r="A864" s="13"/>
      <c r="B864" s="225"/>
      <c r="C864" s="226"/>
      <c r="D864" s="218" t="s">
        <v>142</v>
      </c>
      <c r="E864" s="227" t="s">
        <v>19</v>
      </c>
      <c r="F864" s="228" t="s">
        <v>1342</v>
      </c>
      <c r="G864" s="226"/>
      <c r="H864" s="229">
        <v>378.84500000000003</v>
      </c>
      <c r="I864" s="230"/>
      <c r="J864" s="226"/>
      <c r="K864" s="226"/>
      <c r="L864" s="231"/>
      <c r="M864" s="232"/>
      <c r="N864" s="233"/>
      <c r="O864" s="233"/>
      <c r="P864" s="233"/>
      <c r="Q864" s="233"/>
      <c r="R864" s="233"/>
      <c r="S864" s="233"/>
      <c r="T864" s="234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5" t="s">
        <v>142</v>
      </c>
      <c r="AU864" s="235" t="s">
        <v>83</v>
      </c>
      <c r="AV864" s="13" t="s">
        <v>83</v>
      </c>
      <c r="AW864" s="13" t="s">
        <v>35</v>
      </c>
      <c r="AX864" s="13" t="s">
        <v>73</v>
      </c>
      <c r="AY864" s="235" t="s">
        <v>129</v>
      </c>
    </row>
    <row r="865" s="15" customFormat="1">
      <c r="A865" s="15"/>
      <c r="B865" s="246"/>
      <c r="C865" s="247"/>
      <c r="D865" s="218" t="s">
        <v>142</v>
      </c>
      <c r="E865" s="248" t="s">
        <v>19</v>
      </c>
      <c r="F865" s="249" t="s">
        <v>145</v>
      </c>
      <c r="G865" s="247"/>
      <c r="H865" s="250">
        <v>378.84500000000003</v>
      </c>
      <c r="I865" s="251"/>
      <c r="J865" s="247"/>
      <c r="K865" s="247"/>
      <c r="L865" s="252"/>
      <c r="M865" s="253"/>
      <c r="N865" s="254"/>
      <c r="O865" s="254"/>
      <c r="P865" s="254"/>
      <c r="Q865" s="254"/>
      <c r="R865" s="254"/>
      <c r="S865" s="254"/>
      <c r="T865" s="25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56" t="s">
        <v>142</v>
      </c>
      <c r="AU865" s="256" t="s">
        <v>83</v>
      </c>
      <c r="AV865" s="15" t="s">
        <v>136</v>
      </c>
      <c r="AW865" s="15" t="s">
        <v>35</v>
      </c>
      <c r="AX865" s="15" t="s">
        <v>81</v>
      </c>
      <c r="AY865" s="256" t="s">
        <v>129</v>
      </c>
    </row>
    <row r="866" s="2" customFormat="1" ht="37.8" customHeight="1">
      <c r="A866" s="39"/>
      <c r="B866" s="40"/>
      <c r="C866" s="205" t="s">
        <v>1343</v>
      </c>
      <c r="D866" s="205" t="s">
        <v>131</v>
      </c>
      <c r="E866" s="206" t="s">
        <v>351</v>
      </c>
      <c r="F866" s="207" t="s">
        <v>352</v>
      </c>
      <c r="G866" s="208" t="s">
        <v>242</v>
      </c>
      <c r="H866" s="209">
        <v>378.84500000000003</v>
      </c>
      <c r="I866" s="210"/>
      <c r="J866" s="211">
        <f>ROUND(I866*H866,2)</f>
        <v>0</v>
      </c>
      <c r="K866" s="207" t="s">
        <v>135</v>
      </c>
      <c r="L866" s="45"/>
      <c r="M866" s="212" t="s">
        <v>19</v>
      </c>
      <c r="N866" s="213" t="s">
        <v>44</v>
      </c>
      <c r="O866" s="85"/>
      <c r="P866" s="214">
        <f>O866*H866</f>
        <v>0</v>
      </c>
      <c r="Q866" s="214">
        <v>0</v>
      </c>
      <c r="R866" s="214">
        <f>Q866*H866</f>
        <v>0</v>
      </c>
      <c r="S866" s="214">
        <v>0</v>
      </c>
      <c r="T866" s="215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16" t="s">
        <v>136</v>
      </c>
      <c r="AT866" s="216" t="s">
        <v>131</v>
      </c>
      <c r="AU866" s="216" t="s">
        <v>83</v>
      </c>
      <c r="AY866" s="18" t="s">
        <v>129</v>
      </c>
      <c r="BE866" s="217">
        <f>IF(N866="základní",J866,0)</f>
        <v>0</v>
      </c>
      <c r="BF866" s="217">
        <f>IF(N866="snížená",J866,0)</f>
        <v>0</v>
      </c>
      <c r="BG866" s="217">
        <f>IF(N866="zákl. přenesená",J866,0)</f>
        <v>0</v>
      </c>
      <c r="BH866" s="217">
        <f>IF(N866="sníž. přenesená",J866,0)</f>
        <v>0</v>
      </c>
      <c r="BI866" s="217">
        <f>IF(N866="nulová",J866,0)</f>
        <v>0</v>
      </c>
      <c r="BJ866" s="18" t="s">
        <v>81</v>
      </c>
      <c r="BK866" s="217">
        <f>ROUND(I866*H866,2)</f>
        <v>0</v>
      </c>
      <c r="BL866" s="18" t="s">
        <v>136</v>
      </c>
      <c r="BM866" s="216" t="s">
        <v>1344</v>
      </c>
    </row>
    <row r="867" s="2" customFormat="1">
      <c r="A867" s="39"/>
      <c r="B867" s="40"/>
      <c r="C867" s="41"/>
      <c r="D867" s="218" t="s">
        <v>138</v>
      </c>
      <c r="E867" s="41"/>
      <c r="F867" s="219" t="s">
        <v>354</v>
      </c>
      <c r="G867" s="41"/>
      <c r="H867" s="41"/>
      <c r="I867" s="220"/>
      <c r="J867" s="41"/>
      <c r="K867" s="41"/>
      <c r="L867" s="45"/>
      <c r="M867" s="221"/>
      <c r="N867" s="222"/>
      <c r="O867" s="85"/>
      <c r="P867" s="85"/>
      <c r="Q867" s="85"/>
      <c r="R867" s="85"/>
      <c r="S867" s="85"/>
      <c r="T867" s="86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138</v>
      </c>
      <c r="AU867" s="18" t="s">
        <v>83</v>
      </c>
    </row>
    <row r="868" s="2" customFormat="1">
      <c r="A868" s="39"/>
      <c r="B868" s="40"/>
      <c r="C868" s="41"/>
      <c r="D868" s="223" t="s">
        <v>140</v>
      </c>
      <c r="E868" s="41"/>
      <c r="F868" s="224" t="s">
        <v>355</v>
      </c>
      <c r="G868" s="41"/>
      <c r="H868" s="41"/>
      <c r="I868" s="220"/>
      <c r="J868" s="41"/>
      <c r="K868" s="41"/>
      <c r="L868" s="45"/>
      <c r="M868" s="221"/>
      <c r="N868" s="222"/>
      <c r="O868" s="85"/>
      <c r="P868" s="85"/>
      <c r="Q868" s="85"/>
      <c r="R868" s="85"/>
      <c r="S868" s="85"/>
      <c r="T868" s="86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140</v>
      </c>
      <c r="AU868" s="18" t="s">
        <v>83</v>
      </c>
    </row>
    <row r="869" s="13" customFormat="1">
      <c r="A869" s="13"/>
      <c r="B869" s="225"/>
      <c r="C869" s="226"/>
      <c r="D869" s="218" t="s">
        <v>142</v>
      </c>
      <c r="E869" s="227" t="s">
        <v>19</v>
      </c>
      <c r="F869" s="228" t="s">
        <v>1342</v>
      </c>
      <c r="G869" s="226"/>
      <c r="H869" s="229">
        <v>378.84500000000003</v>
      </c>
      <c r="I869" s="230"/>
      <c r="J869" s="226"/>
      <c r="K869" s="226"/>
      <c r="L869" s="231"/>
      <c r="M869" s="232"/>
      <c r="N869" s="233"/>
      <c r="O869" s="233"/>
      <c r="P869" s="233"/>
      <c r="Q869" s="233"/>
      <c r="R869" s="233"/>
      <c r="S869" s="233"/>
      <c r="T869" s="234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5" t="s">
        <v>142</v>
      </c>
      <c r="AU869" s="235" t="s">
        <v>83</v>
      </c>
      <c r="AV869" s="13" t="s">
        <v>83</v>
      </c>
      <c r="AW869" s="13" t="s">
        <v>35</v>
      </c>
      <c r="AX869" s="13" t="s">
        <v>73</v>
      </c>
      <c r="AY869" s="235" t="s">
        <v>129</v>
      </c>
    </row>
    <row r="870" s="14" customFormat="1">
      <c r="A870" s="14"/>
      <c r="B870" s="236"/>
      <c r="C870" s="237"/>
      <c r="D870" s="218" t="s">
        <v>142</v>
      </c>
      <c r="E870" s="238" t="s">
        <v>19</v>
      </c>
      <c r="F870" s="239" t="s">
        <v>1345</v>
      </c>
      <c r="G870" s="237"/>
      <c r="H870" s="238" t="s">
        <v>19</v>
      </c>
      <c r="I870" s="240"/>
      <c r="J870" s="237"/>
      <c r="K870" s="237"/>
      <c r="L870" s="241"/>
      <c r="M870" s="242"/>
      <c r="N870" s="243"/>
      <c r="O870" s="243"/>
      <c r="P870" s="243"/>
      <c r="Q870" s="243"/>
      <c r="R870" s="243"/>
      <c r="S870" s="243"/>
      <c r="T870" s="24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5" t="s">
        <v>142</v>
      </c>
      <c r="AU870" s="245" t="s">
        <v>83</v>
      </c>
      <c r="AV870" s="14" t="s">
        <v>81</v>
      </c>
      <c r="AW870" s="14" t="s">
        <v>35</v>
      </c>
      <c r="AX870" s="14" t="s">
        <v>73</v>
      </c>
      <c r="AY870" s="245" t="s">
        <v>129</v>
      </c>
    </row>
    <row r="871" s="15" customFormat="1">
      <c r="A871" s="15"/>
      <c r="B871" s="246"/>
      <c r="C871" s="247"/>
      <c r="D871" s="218" t="s">
        <v>142</v>
      </c>
      <c r="E871" s="248" t="s">
        <v>19</v>
      </c>
      <c r="F871" s="249" t="s">
        <v>145</v>
      </c>
      <c r="G871" s="247"/>
      <c r="H871" s="250">
        <v>378.84500000000003</v>
      </c>
      <c r="I871" s="251"/>
      <c r="J871" s="247"/>
      <c r="K871" s="247"/>
      <c r="L871" s="252"/>
      <c r="M871" s="253"/>
      <c r="N871" s="254"/>
      <c r="O871" s="254"/>
      <c r="P871" s="254"/>
      <c r="Q871" s="254"/>
      <c r="R871" s="254"/>
      <c r="S871" s="254"/>
      <c r="T871" s="25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56" t="s">
        <v>142</v>
      </c>
      <c r="AU871" s="256" t="s">
        <v>83</v>
      </c>
      <c r="AV871" s="15" t="s">
        <v>136</v>
      </c>
      <c r="AW871" s="15" t="s">
        <v>35</v>
      </c>
      <c r="AX871" s="15" t="s">
        <v>81</v>
      </c>
      <c r="AY871" s="256" t="s">
        <v>129</v>
      </c>
    </row>
    <row r="872" s="12" customFormat="1" ht="25.92" customHeight="1">
      <c r="A872" s="12"/>
      <c r="B872" s="189"/>
      <c r="C872" s="190"/>
      <c r="D872" s="191" t="s">
        <v>72</v>
      </c>
      <c r="E872" s="192" t="s">
        <v>1346</v>
      </c>
      <c r="F872" s="192" t="s">
        <v>1347</v>
      </c>
      <c r="G872" s="190"/>
      <c r="H872" s="190"/>
      <c r="I872" s="193"/>
      <c r="J872" s="194">
        <f>BK872</f>
        <v>0</v>
      </c>
      <c r="K872" s="190"/>
      <c r="L872" s="195"/>
      <c r="M872" s="196"/>
      <c r="N872" s="197"/>
      <c r="O872" s="197"/>
      <c r="P872" s="198">
        <f>P873</f>
        <v>0</v>
      </c>
      <c r="Q872" s="197"/>
      <c r="R872" s="198">
        <f>R873</f>
        <v>0.53010249999999992</v>
      </c>
      <c r="S872" s="197"/>
      <c r="T872" s="199">
        <f>T873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00" t="s">
        <v>83</v>
      </c>
      <c r="AT872" s="201" t="s">
        <v>72</v>
      </c>
      <c r="AU872" s="201" t="s">
        <v>73</v>
      </c>
      <c r="AY872" s="200" t="s">
        <v>129</v>
      </c>
      <c r="BK872" s="202">
        <f>BK873</f>
        <v>0</v>
      </c>
    </row>
    <row r="873" s="12" customFormat="1" ht="22.8" customHeight="1">
      <c r="A873" s="12"/>
      <c r="B873" s="189"/>
      <c r="C873" s="190"/>
      <c r="D873" s="191" t="s">
        <v>72</v>
      </c>
      <c r="E873" s="203" t="s">
        <v>1348</v>
      </c>
      <c r="F873" s="203" t="s">
        <v>1349</v>
      </c>
      <c r="G873" s="190"/>
      <c r="H873" s="190"/>
      <c r="I873" s="193"/>
      <c r="J873" s="204">
        <f>BK873</f>
        <v>0</v>
      </c>
      <c r="K873" s="190"/>
      <c r="L873" s="195"/>
      <c r="M873" s="196"/>
      <c r="N873" s="197"/>
      <c r="O873" s="197"/>
      <c r="P873" s="198">
        <f>SUM(P874:P900)</f>
        <v>0</v>
      </c>
      <c r="Q873" s="197"/>
      <c r="R873" s="198">
        <f>SUM(R874:R900)</f>
        <v>0.53010249999999992</v>
      </c>
      <c r="S873" s="197"/>
      <c r="T873" s="199">
        <f>SUM(T874:T900)</f>
        <v>0</v>
      </c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R873" s="200" t="s">
        <v>83</v>
      </c>
      <c r="AT873" s="201" t="s">
        <v>72</v>
      </c>
      <c r="AU873" s="201" t="s">
        <v>81</v>
      </c>
      <c r="AY873" s="200" t="s">
        <v>129</v>
      </c>
      <c r="BK873" s="202">
        <f>SUM(BK874:BK900)</f>
        <v>0</v>
      </c>
    </row>
    <row r="874" s="2" customFormat="1" ht="24.15" customHeight="1">
      <c r="A874" s="39"/>
      <c r="B874" s="40"/>
      <c r="C874" s="205" t="s">
        <v>1350</v>
      </c>
      <c r="D874" s="205" t="s">
        <v>131</v>
      </c>
      <c r="E874" s="206" t="s">
        <v>1351</v>
      </c>
      <c r="F874" s="207" t="s">
        <v>1352</v>
      </c>
      <c r="G874" s="208" t="s">
        <v>134</v>
      </c>
      <c r="H874" s="209">
        <v>58.799999999999997</v>
      </c>
      <c r="I874" s="210"/>
      <c r="J874" s="211">
        <f>ROUND(I874*H874,2)</f>
        <v>0</v>
      </c>
      <c r="K874" s="207" t="s">
        <v>135</v>
      </c>
      <c r="L874" s="45"/>
      <c r="M874" s="212" t="s">
        <v>19</v>
      </c>
      <c r="N874" s="213" t="s">
        <v>44</v>
      </c>
      <c r="O874" s="85"/>
      <c r="P874" s="214">
        <f>O874*H874</f>
        <v>0</v>
      </c>
      <c r="Q874" s="214">
        <v>0</v>
      </c>
      <c r="R874" s="214">
        <f>Q874*H874</f>
        <v>0</v>
      </c>
      <c r="S874" s="214">
        <v>0</v>
      </c>
      <c r="T874" s="215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16" t="s">
        <v>253</v>
      </c>
      <c r="AT874" s="216" t="s">
        <v>131</v>
      </c>
      <c r="AU874" s="216" t="s">
        <v>83</v>
      </c>
      <c r="AY874" s="18" t="s">
        <v>129</v>
      </c>
      <c r="BE874" s="217">
        <f>IF(N874="základní",J874,0)</f>
        <v>0</v>
      </c>
      <c r="BF874" s="217">
        <f>IF(N874="snížená",J874,0)</f>
        <v>0</v>
      </c>
      <c r="BG874" s="217">
        <f>IF(N874="zákl. přenesená",J874,0)</f>
        <v>0</v>
      </c>
      <c r="BH874" s="217">
        <f>IF(N874="sníž. přenesená",J874,0)</f>
        <v>0</v>
      </c>
      <c r="BI874" s="217">
        <f>IF(N874="nulová",J874,0)</f>
        <v>0</v>
      </c>
      <c r="BJ874" s="18" t="s">
        <v>81</v>
      </c>
      <c r="BK874" s="217">
        <f>ROUND(I874*H874,2)</f>
        <v>0</v>
      </c>
      <c r="BL874" s="18" t="s">
        <v>253</v>
      </c>
      <c r="BM874" s="216" t="s">
        <v>1353</v>
      </c>
    </row>
    <row r="875" s="2" customFormat="1">
      <c r="A875" s="39"/>
      <c r="B875" s="40"/>
      <c r="C875" s="41"/>
      <c r="D875" s="218" t="s">
        <v>138</v>
      </c>
      <c r="E875" s="41"/>
      <c r="F875" s="219" t="s">
        <v>1354</v>
      </c>
      <c r="G875" s="41"/>
      <c r="H875" s="41"/>
      <c r="I875" s="220"/>
      <c r="J875" s="41"/>
      <c r="K875" s="41"/>
      <c r="L875" s="45"/>
      <c r="M875" s="221"/>
      <c r="N875" s="222"/>
      <c r="O875" s="85"/>
      <c r="P875" s="85"/>
      <c r="Q875" s="85"/>
      <c r="R875" s="85"/>
      <c r="S875" s="85"/>
      <c r="T875" s="86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138</v>
      </c>
      <c r="AU875" s="18" t="s">
        <v>83</v>
      </c>
    </row>
    <row r="876" s="2" customFormat="1">
      <c r="A876" s="39"/>
      <c r="B876" s="40"/>
      <c r="C876" s="41"/>
      <c r="D876" s="223" t="s">
        <v>140</v>
      </c>
      <c r="E876" s="41"/>
      <c r="F876" s="224" t="s">
        <v>1355</v>
      </c>
      <c r="G876" s="41"/>
      <c r="H876" s="41"/>
      <c r="I876" s="220"/>
      <c r="J876" s="41"/>
      <c r="K876" s="41"/>
      <c r="L876" s="45"/>
      <c r="M876" s="221"/>
      <c r="N876" s="222"/>
      <c r="O876" s="85"/>
      <c r="P876" s="85"/>
      <c r="Q876" s="85"/>
      <c r="R876" s="85"/>
      <c r="S876" s="85"/>
      <c r="T876" s="86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140</v>
      </c>
      <c r="AU876" s="18" t="s">
        <v>83</v>
      </c>
    </row>
    <row r="877" s="13" customFormat="1">
      <c r="A877" s="13"/>
      <c r="B877" s="225"/>
      <c r="C877" s="226"/>
      <c r="D877" s="218" t="s">
        <v>142</v>
      </c>
      <c r="E877" s="227" t="s">
        <v>19</v>
      </c>
      <c r="F877" s="228" t="s">
        <v>1356</v>
      </c>
      <c r="G877" s="226"/>
      <c r="H877" s="229">
        <v>58.799999999999997</v>
      </c>
      <c r="I877" s="230"/>
      <c r="J877" s="226"/>
      <c r="K877" s="226"/>
      <c r="L877" s="231"/>
      <c r="M877" s="232"/>
      <c r="N877" s="233"/>
      <c r="O877" s="233"/>
      <c r="P877" s="233"/>
      <c r="Q877" s="233"/>
      <c r="R877" s="233"/>
      <c r="S877" s="233"/>
      <c r="T877" s="234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5" t="s">
        <v>142</v>
      </c>
      <c r="AU877" s="235" t="s">
        <v>83</v>
      </c>
      <c r="AV877" s="13" t="s">
        <v>83</v>
      </c>
      <c r="AW877" s="13" t="s">
        <v>35</v>
      </c>
      <c r="AX877" s="13" t="s">
        <v>73</v>
      </c>
      <c r="AY877" s="235" t="s">
        <v>129</v>
      </c>
    </row>
    <row r="878" s="15" customFormat="1">
      <c r="A878" s="15"/>
      <c r="B878" s="246"/>
      <c r="C878" s="247"/>
      <c r="D878" s="218" t="s">
        <v>142</v>
      </c>
      <c r="E878" s="248" t="s">
        <v>19</v>
      </c>
      <c r="F878" s="249" t="s">
        <v>145</v>
      </c>
      <c r="G878" s="247"/>
      <c r="H878" s="250">
        <v>58.799999999999997</v>
      </c>
      <c r="I878" s="251"/>
      <c r="J878" s="247"/>
      <c r="K878" s="247"/>
      <c r="L878" s="252"/>
      <c r="M878" s="253"/>
      <c r="N878" s="254"/>
      <c r="O878" s="254"/>
      <c r="P878" s="254"/>
      <c r="Q878" s="254"/>
      <c r="R878" s="254"/>
      <c r="S878" s="254"/>
      <c r="T878" s="25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56" t="s">
        <v>142</v>
      </c>
      <c r="AU878" s="256" t="s">
        <v>83</v>
      </c>
      <c r="AV878" s="15" t="s">
        <v>136</v>
      </c>
      <c r="AW878" s="15" t="s">
        <v>35</v>
      </c>
      <c r="AX878" s="15" t="s">
        <v>81</v>
      </c>
      <c r="AY878" s="256" t="s">
        <v>129</v>
      </c>
    </row>
    <row r="879" s="2" customFormat="1" ht="16.5" customHeight="1">
      <c r="A879" s="39"/>
      <c r="B879" s="40"/>
      <c r="C879" s="260" t="s">
        <v>1357</v>
      </c>
      <c r="D879" s="260" t="s">
        <v>371</v>
      </c>
      <c r="E879" s="261" t="s">
        <v>1358</v>
      </c>
      <c r="F879" s="262" t="s">
        <v>1359</v>
      </c>
      <c r="G879" s="263" t="s">
        <v>242</v>
      </c>
      <c r="H879" s="264">
        <v>0.019</v>
      </c>
      <c r="I879" s="265"/>
      <c r="J879" s="266">
        <f>ROUND(I879*H879,2)</f>
        <v>0</v>
      </c>
      <c r="K879" s="262" t="s">
        <v>135</v>
      </c>
      <c r="L879" s="267"/>
      <c r="M879" s="268" t="s">
        <v>19</v>
      </c>
      <c r="N879" s="269" t="s">
        <v>44</v>
      </c>
      <c r="O879" s="85"/>
      <c r="P879" s="214">
        <f>O879*H879</f>
        <v>0</v>
      </c>
      <c r="Q879" s="214">
        <v>1</v>
      </c>
      <c r="R879" s="214">
        <f>Q879*H879</f>
        <v>0.019</v>
      </c>
      <c r="S879" s="214">
        <v>0</v>
      </c>
      <c r="T879" s="215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16" t="s">
        <v>383</v>
      </c>
      <c r="AT879" s="216" t="s">
        <v>371</v>
      </c>
      <c r="AU879" s="216" t="s">
        <v>83</v>
      </c>
      <c r="AY879" s="18" t="s">
        <v>129</v>
      </c>
      <c r="BE879" s="217">
        <f>IF(N879="základní",J879,0)</f>
        <v>0</v>
      </c>
      <c r="BF879" s="217">
        <f>IF(N879="snížená",J879,0)</f>
        <v>0</v>
      </c>
      <c r="BG879" s="217">
        <f>IF(N879="zákl. přenesená",J879,0)</f>
        <v>0</v>
      </c>
      <c r="BH879" s="217">
        <f>IF(N879="sníž. přenesená",J879,0)</f>
        <v>0</v>
      </c>
      <c r="BI879" s="217">
        <f>IF(N879="nulová",J879,0)</f>
        <v>0</v>
      </c>
      <c r="BJ879" s="18" t="s">
        <v>81</v>
      </c>
      <c r="BK879" s="217">
        <f>ROUND(I879*H879,2)</f>
        <v>0</v>
      </c>
      <c r="BL879" s="18" t="s">
        <v>253</v>
      </c>
      <c r="BM879" s="216" t="s">
        <v>1360</v>
      </c>
    </row>
    <row r="880" s="2" customFormat="1">
      <c r="A880" s="39"/>
      <c r="B880" s="40"/>
      <c r="C880" s="41"/>
      <c r="D880" s="218" t="s">
        <v>138</v>
      </c>
      <c r="E880" s="41"/>
      <c r="F880" s="219" t="s">
        <v>1359</v>
      </c>
      <c r="G880" s="41"/>
      <c r="H880" s="41"/>
      <c r="I880" s="220"/>
      <c r="J880" s="41"/>
      <c r="K880" s="41"/>
      <c r="L880" s="45"/>
      <c r="M880" s="221"/>
      <c r="N880" s="222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138</v>
      </c>
      <c r="AU880" s="18" t="s">
        <v>83</v>
      </c>
    </row>
    <row r="881" s="2" customFormat="1">
      <c r="A881" s="39"/>
      <c r="B881" s="40"/>
      <c r="C881" s="41"/>
      <c r="D881" s="223" t="s">
        <v>140</v>
      </c>
      <c r="E881" s="41"/>
      <c r="F881" s="224" t="s">
        <v>1361</v>
      </c>
      <c r="G881" s="41"/>
      <c r="H881" s="41"/>
      <c r="I881" s="220"/>
      <c r="J881" s="41"/>
      <c r="K881" s="41"/>
      <c r="L881" s="45"/>
      <c r="M881" s="221"/>
      <c r="N881" s="222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140</v>
      </c>
      <c r="AU881" s="18" t="s">
        <v>83</v>
      </c>
    </row>
    <row r="882" s="13" customFormat="1">
      <c r="A882" s="13"/>
      <c r="B882" s="225"/>
      <c r="C882" s="226"/>
      <c r="D882" s="218" t="s">
        <v>142</v>
      </c>
      <c r="E882" s="226"/>
      <c r="F882" s="228" t="s">
        <v>1362</v>
      </c>
      <c r="G882" s="226"/>
      <c r="H882" s="229">
        <v>0.019</v>
      </c>
      <c r="I882" s="230"/>
      <c r="J882" s="226"/>
      <c r="K882" s="226"/>
      <c r="L882" s="231"/>
      <c r="M882" s="232"/>
      <c r="N882" s="233"/>
      <c r="O882" s="233"/>
      <c r="P882" s="233"/>
      <c r="Q882" s="233"/>
      <c r="R882" s="233"/>
      <c r="S882" s="233"/>
      <c r="T882" s="23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5" t="s">
        <v>142</v>
      </c>
      <c r="AU882" s="235" t="s">
        <v>83</v>
      </c>
      <c r="AV882" s="13" t="s">
        <v>83</v>
      </c>
      <c r="AW882" s="13" t="s">
        <v>4</v>
      </c>
      <c r="AX882" s="13" t="s">
        <v>81</v>
      </c>
      <c r="AY882" s="235" t="s">
        <v>129</v>
      </c>
    </row>
    <row r="883" s="2" customFormat="1" ht="24.15" customHeight="1">
      <c r="A883" s="39"/>
      <c r="B883" s="40"/>
      <c r="C883" s="205" t="s">
        <v>1363</v>
      </c>
      <c r="D883" s="205" t="s">
        <v>131</v>
      </c>
      <c r="E883" s="206" t="s">
        <v>1364</v>
      </c>
      <c r="F883" s="207" t="s">
        <v>1365</v>
      </c>
      <c r="G883" s="208" t="s">
        <v>134</v>
      </c>
      <c r="H883" s="209">
        <v>43</v>
      </c>
      <c r="I883" s="210"/>
      <c r="J883" s="211">
        <f>ROUND(I883*H883,2)</f>
        <v>0</v>
      </c>
      <c r="K883" s="207" t="s">
        <v>135</v>
      </c>
      <c r="L883" s="45"/>
      <c r="M883" s="212" t="s">
        <v>19</v>
      </c>
      <c r="N883" s="213" t="s">
        <v>44</v>
      </c>
      <c r="O883" s="85"/>
      <c r="P883" s="214">
        <f>O883*H883</f>
        <v>0</v>
      </c>
      <c r="Q883" s="214">
        <v>0</v>
      </c>
      <c r="R883" s="214">
        <f>Q883*H883</f>
        <v>0</v>
      </c>
      <c r="S883" s="214">
        <v>0</v>
      </c>
      <c r="T883" s="215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16" t="s">
        <v>253</v>
      </c>
      <c r="AT883" s="216" t="s">
        <v>131</v>
      </c>
      <c r="AU883" s="216" t="s">
        <v>83</v>
      </c>
      <c r="AY883" s="18" t="s">
        <v>129</v>
      </c>
      <c r="BE883" s="217">
        <f>IF(N883="základní",J883,0)</f>
        <v>0</v>
      </c>
      <c r="BF883" s="217">
        <f>IF(N883="snížená",J883,0)</f>
        <v>0</v>
      </c>
      <c r="BG883" s="217">
        <f>IF(N883="zákl. přenesená",J883,0)</f>
        <v>0</v>
      </c>
      <c r="BH883" s="217">
        <f>IF(N883="sníž. přenesená",J883,0)</f>
        <v>0</v>
      </c>
      <c r="BI883" s="217">
        <f>IF(N883="nulová",J883,0)</f>
        <v>0</v>
      </c>
      <c r="BJ883" s="18" t="s">
        <v>81</v>
      </c>
      <c r="BK883" s="217">
        <f>ROUND(I883*H883,2)</f>
        <v>0</v>
      </c>
      <c r="BL883" s="18" t="s">
        <v>253</v>
      </c>
      <c r="BM883" s="216" t="s">
        <v>1366</v>
      </c>
    </row>
    <row r="884" s="2" customFormat="1">
      <c r="A884" s="39"/>
      <c r="B884" s="40"/>
      <c r="C884" s="41"/>
      <c r="D884" s="218" t="s">
        <v>138</v>
      </c>
      <c r="E884" s="41"/>
      <c r="F884" s="219" t="s">
        <v>1367</v>
      </c>
      <c r="G884" s="41"/>
      <c r="H884" s="41"/>
      <c r="I884" s="220"/>
      <c r="J884" s="41"/>
      <c r="K884" s="41"/>
      <c r="L884" s="45"/>
      <c r="M884" s="221"/>
      <c r="N884" s="222"/>
      <c r="O884" s="85"/>
      <c r="P884" s="85"/>
      <c r="Q884" s="85"/>
      <c r="R884" s="85"/>
      <c r="S884" s="85"/>
      <c r="T884" s="86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138</v>
      </c>
      <c r="AU884" s="18" t="s">
        <v>83</v>
      </c>
    </row>
    <row r="885" s="2" customFormat="1">
      <c r="A885" s="39"/>
      <c r="B885" s="40"/>
      <c r="C885" s="41"/>
      <c r="D885" s="223" t="s">
        <v>140</v>
      </c>
      <c r="E885" s="41"/>
      <c r="F885" s="224" t="s">
        <v>1368</v>
      </c>
      <c r="G885" s="41"/>
      <c r="H885" s="41"/>
      <c r="I885" s="220"/>
      <c r="J885" s="41"/>
      <c r="K885" s="41"/>
      <c r="L885" s="45"/>
      <c r="M885" s="221"/>
      <c r="N885" s="222"/>
      <c r="O885" s="85"/>
      <c r="P885" s="85"/>
      <c r="Q885" s="85"/>
      <c r="R885" s="85"/>
      <c r="S885" s="85"/>
      <c r="T885" s="86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140</v>
      </c>
      <c r="AU885" s="18" t="s">
        <v>83</v>
      </c>
    </row>
    <row r="886" s="13" customFormat="1">
      <c r="A886" s="13"/>
      <c r="B886" s="225"/>
      <c r="C886" s="226"/>
      <c r="D886" s="218" t="s">
        <v>142</v>
      </c>
      <c r="E886" s="227" t="s">
        <v>19</v>
      </c>
      <c r="F886" s="228" t="s">
        <v>1369</v>
      </c>
      <c r="G886" s="226"/>
      <c r="H886" s="229">
        <v>43</v>
      </c>
      <c r="I886" s="230"/>
      <c r="J886" s="226"/>
      <c r="K886" s="226"/>
      <c r="L886" s="231"/>
      <c r="M886" s="232"/>
      <c r="N886" s="233"/>
      <c r="O886" s="233"/>
      <c r="P886" s="233"/>
      <c r="Q886" s="233"/>
      <c r="R886" s="233"/>
      <c r="S886" s="233"/>
      <c r="T886" s="234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5" t="s">
        <v>142</v>
      </c>
      <c r="AU886" s="235" t="s">
        <v>83</v>
      </c>
      <c r="AV886" s="13" t="s">
        <v>83</v>
      </c>
      <c r="AW886" s="13" t="s">
        <v>35</v>
      </c>
      <c r="AX886" s="13" t="s">
        <v>73</v>
      </c>
      <c r="AY886" s="235" t="s">
        <v>129</v>
      </c>
    </row>
    <row r="887" s="15" customFormat="1">
      <c r="A887" s="15"/>
      <c r="B887" s="246"/>
      <c r="C887" s="247"/>
      <c r="D887" s="218" t="s">
        <v>142</v>
      </c>
      <c r="E887" s="248" t="s">
        <v>19</v>
      </c>
      <c r="F887" s="249" t="s">
        <v>145</v>
      </c>
      <c r="G887" s="247"/>
      <c r="H887" s="250">
        <v>43</v>
      </c>
      <c r="I887" s="251"/>
      <c r="J887" s="247"/>
      <c r="K887" s="247"/>
      <c r="L887" s="252"/>
      <c r="M887" s="253"/>
      <c r="N887" s="254"/>
      <c r="O887" s="254"/>
      <c r="P887" s="254"/>
      <c r="Q887" s="254"/>
      <c r="R887" s="254"/>
      <c r="S887" s="254"/>
      <c r="T887" s="25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56" t="s">
        <v>142</v>
      </c>
      <c r="AU887" s="256" t="s">
        <v>83</v>
      </c>
      <c r="AV887" s="15" t="s">
        <v>136</v>
      </c>
      <c r="AW887" s="15" t="s">
        <v>35</v>
      </c>
      <c r="AX887" s="15" t="s">
        <v>81</v>
      </c>
      <c r="AY887" s="256" t="s">
        <v>129</v>
      </c>
    </row>
    <row r="888" s="2" customFormat="1" ht="16.5" customHeight="1">
      <c r="A888" s="39"/>
      <c r="B888" s="40"/>
      <c r="C888" s="260" t="s">
        <v>1370</v>
      </c>
      <c r="D888" s="260" t="s">
        <v>371</v>
      </c>
      <c r="E888" s="261" t="s">
        <v>1358</v>
      </c>
      <c r="F888" s="262" t="s">
        <v>1359</v>
      </c>
      <c r="G888" s="263" t="s">
        <v>242</v>
      </c>
      <c r="H888" s="264">
        <v>0.014999999999999999</v>
      </c>
      <c r="I888" s="265"/>
      <c r="J888" s="266">
        <f>ROUND(I888*H888,2)</f>
        <v>0</v>
      </c>
      <c r="K888" s="262" t="s">
        <v>135</v>
      </c>
      <c r="L888" s="267"/>
      <c r="M888" s="268" t="s">
        <v>19</v>
      </c>
      <c r="N888" s="269" t="s">
        <v>44</v>
      </c>
      <c r="O888" s="85"/>
      <c r="P888" s="214">
        <f>O888*H888</f>
        <v>0</v>
      </c>
      <c r="Q888" s="214">
        <v>1</v>
      </c>
      <c r="R888" s="214">
        <f>Q888*H888</f>
        <v>0.014999999999999999</v>
      </c>
      <c r="S888" s="214">
        <v>0</v>
      </c>
      <c r="T888" s="215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16" t="s">
        <v>383</v>
      </c>
      <c r="AT888" s="216" t="s">
        <v>371</v>
      </c>
      <c r="AU888" s="216" t="s">
        <v>83</v>
      </c>
      <c r="AY888" s="18" t="s">
        <v>129</v>
      </c>
      <c r="BE888" s="217">
        <f>IF(N888="základní",J888,0)</f>
        <v>0</v>
      </c>
      <c r="BF888" s="217">
        <f>IF(N888="snížená",J888,0)</f>
        <v>0</v>
      </c>
      <c r="BG888" s="217">
        <f>IF(N888="zákl. přenesená",J888,0)</f>
        <v>0</v>
      </c>
      <c r="BH888" s="217">
        <f>IF(N888="sníž. přenesená",J888,0)</f>
        <v>0</v>
      </c>
      <c r="BI888" s="217">
        <f>IF(N888="nulová",J888,0)</f>
        <v>0</v>
      </c>
      <c r="BJ888" s="18" t="s">
        <v>81</v>
      </c>
      <c r="BK888" s="217">
        <f>ROUND(I888*H888,2)</f>
        <v>0</v>
      </c>
      <c r="BL888" s="18" t="s">
        <v>253</v>
      </c>
      <c r="BM888" s="216" t="s">
        <v>1371</v>
      </c>
    </row>
    <row r="889" s="2" customFormat="1">
      <c r="A889" s="39"/>
      <c r="B889" s="40"/>
      <c r="C889" s="41"/>
      <c r="D889" s="218" t="s">
        <v>138</v>
      </c>
      <c r="E889" s="41"/>
      <c r="F889" s="219" t="s">
        <v>1359</v>
      </c>
      <c r="G889" s="41"/>
      <c r="H889" s="41"/>
      <c r="I889" s="220"/>
      <c r="J889" s="41"/>
      <c r="K889" s="41"/>
      <c r="L889" s="45"/>
      <c r="M889" s="221"/>
      <c r="N889" s="222"/>
      <c r="O889" s="85"/>
      <c r="P889" s="85"/>
      <c r="Q889" s="85"/>
      <c r="R889" s="85"/>
      <c r="S889" s="85"/>
      <c r="T889" s="86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138</v>
      </c>
      <c r="AU889" s="18" t="s">
        <v>83</v>
      </c>
    </row>
    <row r="890" s="2" customFormat="1">
      <c r="A890" s="39"/>
      <c r="B890" s="40"/>
      <c r="C890" s="41"/>
      <c r="D890" s="223" t="s">
        <v>140</v>
      </c>
      <c r="E890" s="41"/>
      <c r="F890" s="224" t="s">
        <v>1361</v>
      </c>
      <c r="G890" s="41"/>
      <c r="H890" s="41"/>
      <c r="I890" s="220"/>
      <c r="J890" s="41"/>
      <c r="K890" s="41"/>
      <c r="L890" s="45"/>
      <c r="M890" s="221"/>
      <c r="N890" s="222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140</v>
      </c>
      <c r="AU890" s="18" t="s">
        <v>83</v>
      </c>
    </row>
    <row r="891" s="13" customFormat="1">
      <c r="A891" s="13"/>
      <c r="B891" s="225"/>
      <c r="C891" s="226"/>
      <c r="D891" s="218" t="s">
        <v>142</v>
      </c>
      <c r="E891" s="226"/>
      <c r="F891" s="228" t="s">
        <v>1372</v>
      </c>
      <c r="G891" s="226"/>
      <c r="H891" s="229">
        <v>0.014999999999999999</v>
      </c>
      <c r="I891" s="230"/>
      <c r="J891" s="226"/>
      <c r="K891" s="226"/>
      <c r="L891" s="231"/>
      <c r="M891" s="232"/>
      <c r="N891" s="233"/>
      <c r="O891" s="233"/>
      <c r="P891" s="233"/>
      <c r="Q891" s="233"/>
      <c r="R891" s="233"/>
      <c r="S891" s="233"/>
      <c r="T891" s="234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5" t="s">
        <v>142</v>
      </c>
      <c r="AU891" s="235" t="s">
        <v>83</v>
      </c>
      <c r="AV891" s="13" t="s">
        <v>83</v>
      </c>
      <c r="AW891" s="13" t="s">
        <v>4</v>
      </c>
      <c r="AX891" s="13" t="s">
        <v>81</v>
      </c>
      <c r="AY891" s="235" t="s">
        <v>129</v>
      </c>
    </row>
    <row r="892" s="2" customFormat="1" ht="21.75" customHeight="1">
      <c r="A892" s="39"/>
      <c r="B892" s="40"/>
      <c r="C892" s="205" t="s">
        <v>1373</v>
      </c>
      <c r="D892" s="205" t="s">
        <v>131</v>
      </c>
      <c r="E892" s="206" t="s">
        <v>1374</v>
      </c>
      <c r="F892" s="207" t="s">
        <v>1375</v>
      </c>
      <c r="G892" s="208" t="s">
        <v>134</v>
      </c>
      <c r="H892" s="209">
        <v>88.200000000000003</v>
      </c>
      <c r="I892" s="210"/>
      <c r="J892" s="211">
        <f>ROUND(I892*H892,2)</f>
        <v>0</v>
      </c>
      <c r="K892" s="207" t="s">
        <v>135</v>
      </c>
      <c r="L892" s="45"/>
      <c r="M892" s="212" t="s">
        <v>19</v>
      </c>
      <c r="N892" s="213" t="s">
        <v>44</v>
      </c>
      <c r="O892" s="85"/>
      <c r="P892" s="214">
        <f>O892*H892</f>
        <v>0</v>
      </c>
      <c r="Q892" s="214">
        <v>0.00038000000000000002</v>
      </c>
      <c r="R892" s="214">
        <f>Q892*H892</f>
        <v>0.033516000000000004</v>
      </c>
      <c r="S892" s="214">
        <v>0</v>
      </c>
      <c r="T892" s="215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16" t="s">
        <v>253</v>
      </c>
      <c r="AT892" s="216" t="s">
        <v>131</v>
      </c>
      <c r="AU892" s="216" t="s">
        <v>83</v>
      </c>
      <c r="AY892" s="18" t="s">
        <v>129</v>
      </c>
      <c r="BE892" s="217">
        <f>IF(N892="základní",J892,0)</f>
        <v>0</v>
      </c>
      <c r="BF892" s="217">
        <f>IF(N892="snížená",J892,0)</f>
        <v>0</v>
      </c>
      <c r="BG892" s="217">
        <f>IF(N892="zákl. přenesená",J892,0)</f>
        <v>0</v>
      </c>
      <c r="BH892" s="217">
        <f>IF(N892="sníž. přenesená",J892,0)</f>
        <v>0</v>
      </c>
      <c r="BI892" s="217">
        <f>IF(N892="nulová",J892,0)</f>
        <v>0</v>
      </c>
      <c r="BJ892" s="18" t="s">
        <v>81</v>
      </c>
      <c r="BK892" s="217">
        <f>ROUND(I892*H892,2)</f>
        <v>0</v>
      </c>
      <c r="BL892" s="18" t="s">
        <v>253</v>
      </c>
      <c r="BM892" s="216" t="s">
        <v>1376</v>
      </c>
    </row>
    <row r="893" s="2" customFormat="1">
      <c r="A893" s="39"/>
      <c r="B893" s="40"/>
      <c r="C893" s="41"/>
      <c r="D893" s="218" t="s">
        <v>138</v>
      </c>
      <c r="E893" s="41"/>
      <c r="F893" s="219" t="s">
        <v>1377</v>
      </c>
      <c r="G893" s="41"/>
      <c r="H893" s="41"/>
      <c r="I893" s="220"/>
      <c r="J893" s="41"/>
      <c r="K893" s="41"/>
      <c r="L893" s="45"/>
      <c r="M893" s="221"/>
      <c r="N893" s="222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138</v>
      </c>
      <c r="AU893" s="18" t="s">
        <v>83</v>
      </c>
    </row>
    <row r="894" s="2" customFormat="1">
      <c r="A894" s="39"/>
      <c r="B894" s="40"/>
      <c r="C894" s="41"/>
      <c r="D894" s="223" t="s">
        <v>140</v>
      </c>
      <c r="E894" s="41"/>
      <c r="F894" s="224" t="s">
        <v>1378</v>
      </c>
      <c r="G894" s="41"/>
      <c r="H894" s="41"/>
      <c r="I894" s="220"/>
      <c r="J894" s="41"/>
      <c r="K894" s="41"/>
      <c r="L894" s="45"/>
      <c r="M894" s="221"/>
      <c r="N894" s="222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140</v>
      </c>
      <c r="AU894" s="18" t="s">
        <v>83</v>
      </c>
    </row>
    <row r="895" s="13" customFormat="1">
      <c r="A895" s="13"/>
      <c r="B895" s="225"/>
      <c r="C895" s="226"/>
      <c r="D895" s="218" t="s">
        <v>142</v>
      </c>
      <c r="E895" s="227" t="s">
        <v>19</v>
      </c>
      <c r="F895" s="228" t="s">
        <v>1379</v>
      </c>
      <c r="G895" s="226"/>
      <c r="H895" s="229">
        <v>88.200000000000003</v>
      </c>
      <c r="I895" s="230"/>
      <c r="J895" s="226"/>
      <c r="K895" s="226"/>
      <c r="L895" s="231"/>
      <c r="M895" s="232"/>
      <c r="N895" s="233"/>
      <c r="O895" s="233"/>
      <c r="P895" s="233"/>
      <c r="Q895" s="233"/>
      <c r="R895" s="233"/>
      <c r="S895" s="233"/>
      <c r="T895" s="23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5" t="s">
        <v>142</v>
      </c>
      <c r="AU895" s="235" t="s">
        <v>83</v>
      </c>
      <c r="AV895" s="13" t="s">
        <v>83</v>
      </c>
      <c r="AW895" s="13" t="s">
        <v>35</v>
      </c>
      <c r="AX895" s="13" t="s">
        <v>73</v>
      </c>
      <c r="AY895" s="235" t="s">
        <v>129</v>
      </c>
    </row>
    <row r="896" s="15" customFormat="1">
      <c r="A896" s="15"/>
      <c r="B896" s="246"/>
      <c r="C896" s="247"/>
      <c r="D896" s="218" t="s">
        <v>142</v>
      </c>
      <c r="E896" s="248" t="s">
        <v>19</v>
      </c>
      <c r="F896" s="249" t="s">
        <v>145</v>
      </c>
      <c r="G896" s="247"/>
      <c r="H896" s="250">
        <v>88.200000000000003</v>
      </c>
      <c r="I896" s="251"/>
      <c r="J896" s="247"/>
      <c r="K896" s="247"/>
      <c r="L896" s="252"/>
      <c r="M896" s="253"/>
      <c r="N896" s="254"/>
      <c r="O896" s="254"/>
      <c r="P896" s="254"/>
      <c r="Q896" s="254"/>
      <c r="R896" s="254"/>
      <c r="S896" s="254"/>
      <c r="T896" s="25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56" t="s">
        <v>142</v>
      </c>
      <c r="AU896" s="256" t="s">
        <v>83</v>
      </c>
      <c r="AV896" s="15" t="s">
        <v>136</v>
      </c>
      <c r="AW896" s="15" t="s">
        <v>35</v>
      </c>
      <c r="AX896" s="15" t="s">
        <v>81</v>
      </c>
      <c r="AY896" s="256" t="s">
        <v>129</v>
      </c>
    </row>
    <row r="897" s="2" customFormat="1" ht="24.15" customHeight="1">
      <c r="A897" s="39"/>
      <c r="B897" s="40"/>
      <c r="C897" s="260" t="s">
        <v>1380</v>
      </c>
      <c r="D897" s="260" t="s">
        <v>371</v>
      </c>
      <c r="E897" s="261" t="s">
        <v>1381</v>
      </c>
      <c r="F897" s="262" t="s">
        <v>1382</v>
      </c>
      <c r="G897" s="263" t="s">
        <v>134</v>
      </c>
      <c r="H897" s="264">
        <v>102.797</v>
      </c>
      <c r="I897" s="265"/>
      <c r="J897" s="266">
        <f>ROUND(I897*H897,2)</f>
        <v>0</v>
      </c>
      <c r="K897" s="262" t="s">
        <v>135</v>
      </c>
      <c r="L897" s="267"/>
      <c r="M897" s="268" t="s">
        <v>19</v>
      </c>
      <c r="N897" s="269" t="s">
        <v>44</v>
      </c>
      <c r="O897" s="85"/>
      <c r="P897" s="214">
        <f>O897*H897</f>
        <v>0</v>
      </c>
      <c r="Q897" s="214">
        <v>0.0044999999999999997</v>
      </c>
      <c r="R897" s="214">
        <f>Q897*H897</f>
        <v>0.46258649999999996</v>
      </c>
      <c r="S897" s="214">
        <v>0</v>
      </c>
      <c r="T897" s="215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16" t="s">
        <v>383</v>
      </c>
      <c r="AT897" s="216" t="s">
        <v>371</v>
      </c>
      <c r="AU897" s="216" t="s">
        <v>83</v>
      </c>
      <c r="AY897" s="18" t="s">
        <v>129</v>
      </c>
      <c r="BE897" s="217">
        <f>IF(N897="základní",J897,0)</f>
        <v>0</v>
      </c>
      <c r="BF897" s="217">
        <f>IF(N897="snížená",J897,0)</f>
        <v>0</v>
      </c>
      <c r="BG897" s="217">
        <f>IF(N897="zákl. přenesená",J897,0)</f>
        <v>0</v>
      </c>
      <c r="BH897" s="217">
        <f>IF(N897="sníž. přenesená",J897,0)</f>
        <v>0</v>
      </c>
      <c r="BI897" s="217">
        <f>IF(N897="nulová",J897,0)</f>
        <v>0</v>
      </c>
      <c r="BJ897" s="18" t="s">
        <v>81</v>
      </c>
      <c r="BK897" s="217">
        <f>ROUND(I897*H897,2)</f>
        <v>0</v>
      </c>
      <c r="BL897" s="18" t="s">
        <v>253</v>
      </c>
      <c r="BM897" s="216" t="s">
        <v>1383</v>
      </c>
    </row>
    <row r="898" s="2" customFormat="1">
      <c r="A898" s="39"/>
      <c r="B898" s="40"/>
      <c r="C898" s="41"/>
      <c r="D898" s="218" t="s">
        <v>138</v>
      </c>
      <c r="E898" s="41"/>
      <c r="F898" s="219" t="s">
        <v>1382</v>
      </c>
      <c r="G898" s="41"/>
      <c r="H898" s="41"/>
      <c r="I898" s="220"/>
      <c r="J898" s="41"/>
      <c r="K898" s="41"/>
      <c r="L898" s="45"/>
      <c r="M898" s="221"/>
      <c r="N898" s="222"/>
      <c r="O898" s="85"/>
      <c r="P898" s="85"/>
      <c r="Q898" s="85"/>
      <c r="R898" s="85"/>
      <c r="S898" s="85"/>
      <c r="T898" s="86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138</v>
      </c>
      <c r="AU898" s="18" t="s">
        <v>83</v>
      </c>
    </row>
    <row r="899" s="2" customFormat="1">
      <c r="A899" s="39"/>
      <c r="B899" s="40"/>
      <c r="C899" s="41"/>
      <c r="D899" s="223" t="s">
        <v>140</v>
      </c>
      <c r="E899" s="41"/>
      <c r="F899" s="224" t="s">
        <v>1384</v>
      </c>
      <c r="G899" s="41"/>
      <c r="H899" s="41"/>
      <c r="I899" s="220"/>
      <c r="J899" s="41"/>
      <c r="K899" s="41"/>
      <c r="L899" s="45"/>
      <c r="M899" s="221"/>
      <c r="N899" s="222"/>
      <c r="O899" s="85"/>
      <c r="P899" s="85"/>
      <c r="Q899" s="85"/>
      <c r="R899" s="85"/>
      <c r="S899" s="85"/>
      <c r="T899" s="86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T899" s="18" t="s">
        <v>140</v>
      </c>
      <c r="AU899" s="18" t="s">
        <v>83</v>
      </c>
    </row>
    <row r="900" s="13" customFormat="1">
      <c r="A900" s="13"/>
      <c r="B900" s="225"/>
      <c r="C900" s="226"/>
      <c r="D900" s="218" t="s">
        <v>142</v>
      </c>
      <c r="E900" s="226"/>
      <c r="F900" s="228" t="s">
        <v>1385</v>
      </c>
      <c r="G900" s="226"/>
      <c r="H900" s="229">
        <v>102.797</v>
      </c>
      <c r="I900" s="230"/>
      <c r="J900" s="226"/>
      <c r="K900" s="226"/>
      <c r="L900" s="231"/>
      <c r="M900" s="270"/>
      <c r="N900" s="271"/>
      <c r="O900" s="271"/>
      <c r="P900" s="271"/>
      <c r="Q900" s="271"/>
      <c r="R900" s="271"/>
      <c r="S900" s="271"/>
      <c r="T900" s="27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5" t="s">
        <v>142</v>
      </c>
      <c r="AU900" s="235" t="s">
        <v>83</v>
      </c>
      <c r="AV900" s="13" t="s">
        <v>83</v>
      </c>
      <c r="AW900" s="13" t="s">
        <v>4</v>
      </c>
      <c r="AX900" s="13" t="s">
        <v>81</v>
      </c>
      <c r="AY900" s="235" t="s">
        <v>129</v>
      </c>
    </row>
    <row r="901" s="2" customFormat="1" ht="6.96" customHeight="1">
      <c r="A901" s="39"/>
      <c r="B901" s="60"/>
      <c r="C901" s="61"/>
      <c r="D901" s="61"/>
      <c r="E901" s="61"/>
      <c r="F901" s="61"/>
      <c r="G901" s="61"/>
      <c r="H901" s="61"/>
      <c r="I901" s="61"/>
      <c r="J901" s="61"/>
      <c r="K901" s="61"/>
      <c r="L901" s="45"/>
      <c r="M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</row>
  </sheetData>
  <sheetProtection sheet="1" autoFilter="0" formatColumns="0" formatRows="0" objects="1" scenarios="1" spinCount="100000" saltValue="jwhuKHqAM+xNjUUgfbgYzObAPPvQoTf2FLtyvcyXdIwqkCc329nVI8vpgZ9ZcvTEhV4ECgTrG0nSdYdpSWR+EQ==" hashValue="IryApOVazypa8lF//sdCOXgFSFaRVZSLBUsEir+ARXhdeqPZxl2iR4ExPZpOfVxqxg1Uy0BsOQxZxhGt11QHPA==" algorithmName="SHA-512" password="CC35"/>
  <autoFilter ref="C89:K90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1151221"/>
    <hyperlink ref="F100" r:id="rId2" display="https://podminky.urs.cz/item/CS_URS_2021_02/113106023"/>
    <hyperlink ref="F106" r:id="rId3" display="https://podminky.urs.cz/item/CS_URS_2021_02/113107246"/>
    <hyperlink ref="F114" r:id="rId4" display="https://podminky.urs.cz/item/CS_URS_2021_02/113201112"/>
    <hyperlink ref="F120" r:id="rId5" display="https://podminky.urs.cz/item/CS_URS_2021_02/122151406"/>
    <hyperlink ref="F127" r:id="rId6" display="https://podminky.urs.cz/item/CS_URS_2021_02/122252205"/>
    <hyperlink ref="F135" r:id="rId7" display="https://podminky.urs.cz/item/CS_URS_2021_02/122252207"/>
    <hyperlink ref="F142" r:id="rId8" display="https://podminky.urs.cz/item/CS_URS_2021_02/131151103"/>
    <hyperlink ref="F149" r:id="rId9" display="https://podminky.urs.cz/item/CS_URS_2021_02/131251104"/>
    <hyperlink ref="F155" r:id="rId10" display="https://podminky.urs.cz/item/CS_URS_2021_02/162351103"/>
    <hyperlink ref="F165" r:id="rId11" display="https://podminky.urs.cz/item/CS_URS_2021_02/162351104"/>
    <hyperlink ref="F170" r:id="rId12" display="https://podminky.urs.cz/item/CS_URS_2021_02/162751117.1"/>
    <hyperlink ref="F177" r:id="rId13" display="https://podminky.urs.cz/item/CS_URS_2021_02/171152101"/>
    <hyperlink ref="F185" r:id="rId14" display="https://podminky.urs.cz/item/CS_URS_2021_02/171152111.1"/>
    <hyperlink ref="F191" r:id="rId15" display="https://podminky.urs.cz/item/CS_URS_2021_02/58344197"/>
    <hyperlink ref="F197" r:id="rId16" display="https://podminky.urs.cz/item/CS_URS_2021_02/171251201.1"/>
    <hyperlink ref="F202" r:id="rId17" display="https://podminky.urs.cz/item/CS_URS_2021_02/171251201"/>
    <hyperlink ref="F207" r:id="rId18" display="https://podminky.urs.cz/item/CS_URS_2021_02/171251201.2"/>
    <hyperlink ref="F213" r:id="rId19" display="https://podminky.urs.cz/item/CS_URS_2021_02/175151101"/>
    <hyperlink ref="F218" r:id="rId20" display="https://podminky.urs.cz/item/CS_URS_2021_02/58343872"/>
    <hyperlink ref="F222" r:id="rId21" display="https://podminky.urs.cz/item/CS_URS_2021_02/175151201"/>
    <hyperlink ref="F228" r:id="rId22" display="https://podminky.urs.cz/item/CS_URS_2021_02/181351113"/>
    <hyperlink ref="F233" r:id="rId23" display="https://podminky.urs.cz/item/CS_URS_2021_02/181451121"/>
    <hyperlink ref="F238" r:id="rId24" display="https://podminky.urs.cz/item/CS_URS_2021_02/00572470"/>
    <hyperlink ref="F242" r:id="rId25" display="https://podminky.urs.cz/item/CS_URS_2021_02/184802115"/>
    <hyperlink ref="F247" r:id="rId26" display="https://podminky.urs.cz/item/CS_URS_2021_02/185803111"/>
    <hyperlink ref="F252" r:id="rId27" display="https://podminky.urs.cz/item/CS_URS_2021_02/185851121"/>
    <hyperlink ref="F257" r:id="rId28" display="https://podminky.urs.cz/item/CS_URS_2021_02/185851129"/>
    <hyperlink ref="F263" r:id="rId29" display="https://podminky.urs.cz/item/CS_URS_2021_02/211971110"/>
    <hyperlink ref="F268" r:id="rId30" display="https://podminky.urs.cz/item/CS_URS_2021_02/69311081"/>
    <hyperlink ref="F272" r:id="rId31" display="https://podminky.urs.cz/item/CS_URS_2021_02/212572121"/>
    <hyperlink ref="F277" r:id="rId32" display="https://podminky.urs.cz/item/CS_URS_2021_02/2127552169"/>
    <hyperlink ref="F282" r:id="rId33" display="https://podminky.urs.cz/item/CS_URS_2021_02/273311127"/>
    <hyperlink ref="F288" r:id="rId34" display="https://podminky.urs.cz/item/CS_URS_2021_02/273321118"/>
    <hyperlink ref="F295" r:id="rId35" display="https://podminky.urs.cz/item/CS_URS_2021_02/273321191"/>
    <hyperlink ref="F300" r:id="rId36" display="https://podminky.urs.cz/item/CS_URS_2021_02/273354111"/>
    <hyperlink ref="F311" r:id="rId37" display="https://podminky.urs.cz/item/CS_URS_2021_02/273354211"/>
    <hyperlink ref="F316" r:id="rId38" display="https://podminky.urs.cz/item/CS_URS_2021_02/273361116"/>
    <hyperlink ref="F322" r:id="rId39" display="https://podminky.urs.cz/item/CS_URS_2021_02/274321118"/>
    <hyperlink ref="F329" r:id="rId40" display="https://podminky.urs.cz/item/CS_URS_2021_02/34894213199"/>
    <hyperlink ref="F334" r:id="rId41" display="https://podminky.urs.cz/item/CS_URS_2021_02/389121112"/>
    <hyperlink ref="F339" r:id="rId42" display="https://podminky.urs.cz/item/CS_URS_2021_02/59383451"/>
    <hyperlink ref="F343" r:id="rId43" display="https://podminky.urs.cz/item/CS_URS_2021_02/451315116"/>
    <hyperlink ref="F351" r:id="rId44" display="https://podminky.urs.cz/item/CS_URS_2021_02/451315124"/>
    <hyperlink ref="F356" r:id="rId45" display="https://podminky.urs.cz/item/CS_URS_2021_02/451317777"/>
    <hyperlink ref="F361" r:id="rId46" display="https://podminky.urs.cz/item/CS_URS_2021_02/451577877"/>
    <hyperlink ref="F366" r:id="rId47" display="https://podminky.urs.cz/item/CS_URS_2021_02/592180019"/>
    <hyperlink ref="F372" r:id="rId48" display="https://podminky.urs.cz/item/CS_URS_2021_02/564231111"/>
    <hyperlink ref="F380" r:id="rId49" display="https://podminky.urs.cz/item/CS_URS_2021_02/564851111"/>
    <hyperlink ref="F394" r:id="rId50" display="https://podminky.urs.cz/item/CS_URS_2021_02/564861111"/>
    <hyperlink ref="F404" r:id="rId51" display="https://podminky.urs.cz/item/CS_URS_2021_02/564861111.1"/>
    <hyperlink ref="F412" r:id="rId52" display="https://podminky.urs.cz/item/CS_URS_2021_02/564861113"/>
    <hyperlink ref="F426" r:id="rId53" display="https://podminky.urs.cz/item/CS_URS_2021_02/564931312"/>
    <hyperlink ref="F432" r:id="rId54" display="https://podminky.urs.cz/item/CS_URS_2021_02/564952111"/>
    <hyperlink ref="F437" r:id="rId55" display="https://podminky.urs.cz/item/CS_URS_2021_02/564962113"/>
    <hyperlink ref="F451" r:id="rId56" display="https://podminky.urs.cz/item/CS_URS_2021_02/565145121"/>
    <hyperlink ref="F462" r:id="rId57" display="https://podminky.urs.cz/item/CS_URS_2021_02/569851111"/>
    <hyperlink ref="F467" r:id="rId58" display="https://podminky.urs.cz/item/CS_URS_2021_02/5731111129"/>
    <hyperlink ref="F472" r:id="rId59" display="https://podminky.urs.cz/item/CS_URS_2021_02/5732311069"/>
    <hyperlink ref="F477" r:id="rId60" display="https://podminky.urs.cz/item/CS_URS_2021_02/577134121"/>
    <hyperlink ref="F488" r:id="rId61" display="https://podminky.urs.cz/item/CS_URS_2021_02/594411111"/>
    <hyperlink ref="F495" r:id="rId62" display="https://podminky.urs.cz/item/CS_URS_2021_02/596211120"/>
    <hyperlink ref="F501" r:id="rId63" display="https://podminky.urs.cz/item/CS_URS_2021_02/59245222"/>
    <hyperlink ref="F505" r:id="rId64" display="https://podminky.urs.cz/item/CS_URS_2021_02/596211123.1"/>
    <hyperlink ref="F515" r:id="rId65" display="https://podminky.urs.cz/item/CS_URS_2021_02/59245015"/>
    <hyperlink ref="F519" r:id="rId66" display="https://podminky.urs.cz/item/CS_URS_2021_02/596211124"/>
    <hyperlink ref="F526" r:id="rId67" display="https://podminky.urs.cz/item/CS_URS_2021_02/596211220.3"/>
    <hyperlink ref="F531" r:id="rId68" display="https://podminky.urs.cz/item/CS_URS_2021_02/59245224"/>
    <hyperlink ref="F535" r:id="rId69" display="https://podminky.urs.cz/item/CS_URS_2021_02/596211222.2"/>
    <hyperlink ref="F540" r:id="rId70" display="https://podminky.urs.cz/item/CS_URS_2021_02/59245203"/>
    <hyperlink ref="F544" r:id="rId71" display="https://podminky.urs.cz/item/CS_URS_2021_02/596211222.1"/>
    <hyperlink ref="F549" r:id="rId72" display="https://podminky.urs.cz/item/CS_URS_2021_02/59245213"/>
    <hyperlink ref="F553" r:id="rId73" display="https://podminky.urs.cz/item/CS_URS_2021_02/596212322"/>
    <hyperlink ref="F559" r:id="rId74" display="https://podminky.urs.cz/item/CS_URS_2021_02/592452249"/>
    <hyperlink ref="F563" r:id="rId75" display="https://podminky.urs.cz/item/CS_URS_2021_02/596212323"/>
    <hyperlink ref="F571" r:id="rId76" display="https://podminky.urs.cz/item/CS_URS_2021_02/59245220"/>
    <hyperlink ref="F575" r:id="rId77" display="https://podminky.urs.cz/item/CS_URS_2021_02/596212323.1"/>
    <hyperlink ref="F583" r:id="rId78" display="https://podminky.urs.cz/item/CS_URS_2021_02/59245205"/>
    <hyperlink ref="F587" r:id="rId79" display="https://podminky.urs.cz/item/CS_URS_2021_02/599632111"/>
    <hyperlink ref="F591" r:id="rId80" display="https://podminky.urs.cz/item/CS_URS_2021_02/871315251"/>
    <hyperlink ref="F597" r:id="rId81" display="https://podminky.urs.cz/item/CS_URS_2021_02/871324201"/>
    <hyperlink ref="F603" r:id="rId82" display="https://podminky.urs.cz/item/CS_URS_2021_02/WVN.OP910160W"/>
    <hyperlink ref="F607" r:id="rId83" display="https://podminky.urs.cz/item/CS_URS_2021_02/8713531219"/>
    <hyperlink ref="F613" r:id="rId84" display="https://podminky.urs.cz/item/CS_URS_2021_02/28611136"/>
    <hyperlink ref="F617" r:id="rId85" display="https://podminky.urs.cz/item/CS_URS_2021_02/895941111"/>
    <hyperlink ref="F622" r:id="rId86" display="https://podminky.urs.cz/item/CS_URS_2021_02/59223824"/>
    <hyperlink ref="F625" r:id="rId87" display="https://podminky.urs.cz/item/CS_URS_2021_02/59223860"/>
    <hyperlink ref="F628" r:id="rId88" display="https://podminky.urs.cz/item/CS_URS_2021_02/59223866"/>
    <hyperlink ref="F631" r:id="rId89" display="https://podminky.urs.cz/item/CS_URS_2021_02/59223856"/>
    <hyperlink ref="F634" r:id="rId90" display="https://podminky.urs.cz/item/CS_URS_2021_02/28661789"/>
    <hyperlink ref="F637" r:id="rId91" display="https://podminky.urs.cz/item/CS_URS_2021_02/562410429"/>
    <hyperlink ref="F643" r:id="rId92" display="https://podminky.urs.cz/item/CS_URS_2021_02/911121111"/>
    <hyperlink ref="F651" r:id="rId93" display="https://podminky.urs.cz/item/CS_URS_2021_02/5539100299"/>
    <hyperlink ref="F654" r:id="rId94" display="https://podminky.urs.cz/item/CS_URS_2021_02/5539100298"/>
    <hyperlink ref="F659" r:id="rId95" display="https://podminky.urs.cz/item/CS_URS_2021_02/914111111"/>
    <hyperlink ref="F671" r:id="rId96" display="https://podminky.urs.cz/item/CS_URS_2021_02/914511112"/>
    <hyperlink ref="F676" r:id="rId97" display="https://podminky.urs.cz/item/CS_URS_2021_02/40445225"/>
    <hyperlink ref="F681" r:id="rId98" display="https://podminky.urs.cz/item/CS_URS_2021_02/40445240"/>
    <hyperlink ref="F686" r:id="rId99" display="https://podminky.urs.cz/item/CS_URS_2021_02/40445256"/>
    <hyperlink ref="F691" r:id="rId100" display="https://podminky.urs.cz/item/CS_URS_2021_02/40445253"/>
    <hyperlink ref="F696" r:id="rId101" display="https://podminky.urs.cz/item/CS_URS_2021_02/915111112"/>
    <hyperlink ref="F705" r:id="rId102" display="https://podminky.urs.cz/item/CS_URS_2021_02/915111116"/>
    <hyperlink ref="F713" r:id="rId103" display="https://podminky.urs.cz/item/CS_URS_2021_02/915221111"/>
    <hyperlink ref="F723" r:id="rId104" display="https://podminky.urs.cz/item/CS_URS_2021_02/91522212199"/>
    <hyperlink ref="F729" r:id="rId105" display="https://podminky.urs.cz/item/CS_URS_2021_02/915351112"/>
    <hyperlink ref="F734" r:id="rId106" display="https://podminky.urs.cz/item/CS_URS_2021_02/916131113"/>
    <hyperlink ref="F740" r:id="rId107" display="https://podminky.urs.cz/item/CS_URS_2021_02/59217032"/>
    <hyperlink ref="F746" r:id="rId108" display="https://podminky.urs.cz/item/CS_URS_2021_02/59217031"/>
    <hyperlink ref="F752" r:id="rId109" display="https://podminky.urs.cz/item/CS_URS_2021_02/916231213"/>
    <hyperlink ref="F757" r:id="rId110" display="https://podminky.urs.cz/item/CS_URS_2021_02/59217017"/>
    <hyperlink ref="F761" r:id="rId111" display="https://podminky.urs.cz/item/CS_URS_2021_02/919112222"/>
    <hyperlink ref="F766" r:id="rId112" display="https://podminky.urs.cz/item/CS_URS_2021_02/919122121"/>
    <hyperlink ref="F771" r:id="rId113" display="https://podminky.urs.cz/item/CS_URS_2021_02/919411141"/>
    <hyperlink ref="F776" r:id="rId114" display="https://podminky.urs.cz/item/CS_URS_2021_02/9194111419"/>
    <hyperlink ref="F781" r:id="rId115" display="https://podminky.urs.cz/item/CS_URS_2021_02/919413121"/>
    <hyperlink ref="F786" r:id="rId116" display="https://podminky.urs.cz/item/CS_URS_2021_02/919521140"/>
    <hyperlink ref="F791" r:id="rId117" display="https://podminky.urs.cz/item/CS_URS_2021_02/59222001"/>
    <hyperlink ref="F794" r:id="rId118" display="https://podminky.urs.cz/item/CS_URS_2021_02/919535558"/>
    <hyperlink ref="F799" r:id="rId119" display="https://podminky.urs.cz/item/CS_URS_2021_02/935932117"/>
    <hyperlink ref="F805" r:id="rId120" display="https://podminky.urs.cz/item/CS_URS_2021_02/935932422"/>
    <hyperlink ref="F810" r:id="rId121" display="https://podminky.urs.cz/item/CS_URS_2021_02/938902112"/>
    <hyperlink ref="F816" r:id="rId122" display="https://podminky.urs.cz/item/CS_URS_2021_02/953941110"/>
    <hyperlink ref="F822" r:id="rId123" display="https://podminky.urs.cz/item/CS_URS_2021_02/55342030"/>
    <hyperlink ref="F825" r:id="rId124" display="https://podminky.urs.cz/item/CS_URS_2021_02/9630511119"/>
    <hyperlink ref="F832" r:id="rId125" display="https://podminky.urs.cz/item/CS_URS_2021_02/966005211"/>
    <hyperlink ref="F839" r:id="rId126" display="https://podminky.urs.cz/item/CS_URS_2021_02/966008113"/>
    <hyperlink ref="F844" r:id="rId127" display="https://podminky.urs.cz/item/CS_URS_2021_02/966008311"/>
    <hyperlink ref="F850" r:id="rId128" display="https://podminky.urs.cz/item/CS_URS_2021_02/997221561"/>
    <hyperlink ref="F857" r:id="rId129" display="https://podminky.urs.cz/item/CS_URS_2021_02/997221569"/>
    <hyperlink ref="F863" r:id="rId130" display="https://podminky.urs.cz/item/CS_URS_2021_02/997221611"/>
    <hyperlink ref="F868" r:id="rId131" display="https://podminky.urs.cz/item/CS_URS_2021_02/997221862"/>
    <hyperlink ref="F876" r:id="rId132" display="https://podminky.urs.cz/item/CS_URS_2021_02/711111001"/>
    <hyperlink ref="F881" r:id="rId133" display="https://podminky.urs.cz/item/CS_URS_2021_02/11163150"/>
    <hyperlink ref="F885" r:id="rId134" display="https://podminky.urs.cz/item/CS_URS_2021_02/711112001"/>
    <hyperlink ref="F890" r:id="rId135" display="https://podminky.urs.cz/item/CS_URS_2021_02/11163150"/>
    <hyperlink ref="F894" r:id="rId136" display="https://podminky.urs.cz/item/CS_URS_2021_02/711341564"/>
    <hyperlink ref="F899" r:id="rId137" display="https://podminky.urs.cz/item/CS_URS_2021_02/62833158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ROUND((SUM(BE81:BE134)),  2)</f>
        <v>0</v>
      </c>
      <c r="G33" s="39"/>
      <c r="H33" s="39"/>
      <c r="I33" s="149">
        <v>0.20999999999999999</v>
      </c>
      <c r="J33" s="148">
        <f>ROUND(((SUM(BE81:BE134))*I33),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ROUND((SUM(BF81:BF134)),  2)</f>
        <v>0</v>
      </c>
      <c r="G34" s="39"/>
      <c r="H34" s="39"/>
      <c r="I34" s="149">
        <v>0.14999999999999999</v>
      </c>
      <c r="J34" s="148">
        <f>ROUND(((SUM(BF81:BF134))*I34),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801 - HTÚ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801 - HTÚ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747.42700000000002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747.42700000000002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SUM(P84:P134)</f>
        <v>0</v>
      </c>
      <c r="Q83" s="197"/>
      <c r="R83" s="198">
        <f>SUM(R84:R134)</f>
        <v>747.42700000000002</v>
      </c>
      <c r="S83" s="197"/>
      <c r="T83" s="199">
        <f>SUM(T84:T134)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SUM(BK84:BK134)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1387</v>
      </c>
      <c r="F84" s="207" t="s">
        <v>1388</v>
      </c>
      <c r="G84" s="208" t="s">
        <v>154</v>
      </c>
      <c r="H84" s="209">
        <v>7342.125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1389</v>
      </c>
    </row>
    <row r="85" s="2" customFormat="1">
      <c r="A85" s="39"/>
      <c r="B85" s="40"/>
      <c r="C85" s="41"/>
      <c r="D85" s="218" t="s">
        <v>138</v>
      </c>
      <c r="E85" s="41"/>
      <c r="F85" s="219" t="s">
        <v>1390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1391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1392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1393</v>
      </c>
      <c r="G88" s="226"/>
      <c r="H88" s="229">
        <v>3826.0500000000002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3" customFormat="1">
      <c r="A89" s="13"/>
      <c r="B89" s="225"/>
      <c r="C89" s="226"/>
      <c r="D89" s="218" t="s">
        <v>142</v>
      </c>
      <c r="E89" s="227" t="s">
        <v>19</v>
      </c>
      <c r="F89" s="228" t="s">
        <v>1394</v>
      </c>
      <c r="G89" s="226"/>
      <c r="H89" s="229">
        <v>49.875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142</v>
      </c>
      <c r="AU89" s="235" t="s">
        <v>83</v>
      </c>
      <c r="AV89" s="13" t="s">
        <v>83</v>
      </c>
      <c r="AW89" s="13" t="s">
        <v>35</v>
      </c>
      <c r="AX89" s="13" t="s">
        <v>73</v>
      </c>
      <c r="AY89" s="235" t="s">
        <v>129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1395</v>
      </c>
      <c r="G90" s="226"/>
      <c r="H90" s="229">
        <v>3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3" customFormat="1">
      <c r="A91" s="13"/>
      <c r="B91" s="225"/>
      <c r="C91" s="226"/>
      <c r="D91" s="218" t="s">
        <v>142</v>
      </c>
      <c r="E91" s="227" t="s">
        <v>19</v>
      </c>
      <c r="F91" s="228" t="s">
        <v>1396</v>
      </c>
      <c r="G91" s="226"/>
      <c r="H91" s="229">
        <v>239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142</v>
      </c>
      <c r="AU91" s="235" t="s">
        <v>83</v>
      </c>
      <c r="AV91" s="13" t="s">
        <v>83</v>
      </c>
      <c r="AW91" s="13" t="s">
        <v>35</v>
      </c>
      <c r="AX91" s="13" t="s">
        <v>73</v>
      </c>
      <c r="AY91" s="235" t="s">
        <v>129</v>
      </c>
    </row>
    <row r="92" s="13" customFormat="1">
      <c r="A92" s="13"/>
      <c r="B92" s="225"/>
      <c r="C92" s="226"/>
      <c r="D92" s="218" t="s">
        <v>142</v>
      </c>
      <c r="E92" s="227" t="s">
        <v>19</v>
      </c>
      <c r="F92" s="228" t="s">
        <v>1397</v>
      </c>
      <c r="G92" s="226"/>
      <c r="H92" s="229">
        <v>600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142</v>
      </c>
      <c r="AU92" s="235" t="s">
        <v>83</v>
      </c>
      <c r="AV92" s="13" t="s">
        <v>83</v>
      </c>
      <c r="AW92" s="13" t="s">
        <v>35</v>
      </c>
      <c r="AX92" s="13" t="s">
        <v>73</v>
      </c>
      <c r="AY92" s="23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1398</v>
      </c>
      <c r="G93" s="226"/>
      <c r="H93" s="229">
        <v>1550.2000000000001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3" customFormat="1">
      <c r="A94" s="13"/>
      <c r="B94" s="225"/>
      <c r="C94" s="226"/>
      <c r="D94" s="218" t="s">
        <v>142</v>
      </c>
      <c r="E94" s="227" t="s">
        <v>19</v>
      </c>
      <c r="F94" s="228" t="s">
        <v>1399</v>
      </c>
      <c r="G94" s="226"/>
      <c r="H94" s="229">
        <v>1074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142</v>
      </c>
      <c r="AU94" s="235" t="s">
        <v>83</v>
      </c>
      <c r="AV94" s="13" t="s">
        <v>83</v>
      </c>
      <c r="AW94" s="13" t="s">
        <v>35</v>
      </c>
      <c r="AX94" s="13" t="s">
        <v>73</v>
      </c>
      <c r="AY94" s="23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7342.125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37.8" customHeight="1">
      <c r="A96" s="39"/>
      <c r="B96" s="40"/>
      <c r="C96" s="205" t="s">
        <v>83</v>
      </c>
      <c r="D96" s="205" t="s">
        <v>131</v>
      </c>
      <c r="E96" s="206" t="s">
        <v>538</v>
      </c>
      <c r="F96" s="207" t="s">
        <v>539</v>
      </c>
      <c r="G96" s="208" t="s">
        <v>154</v>
      </c>
      <c r="H96" s="209">
        <v>7342.125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1400</v>
      </c>
    </row>
    <row r="97" s="2" customFormat="1">
      <c r="A97" s="39"/>
      <c r="B97" s="40"/>
      <c r="C97" s="41"/>
      <c r="D97" s="218" t="s">
        <v>138</v>
      </c>
      <c r="E97" s="41"/>
      <c r="F97" s="219" t="s">
        <v>541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542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4" customFormat="1">
      <c r="A99" s="14"/>
      <c r="B99" s="236"/>
      <c r="C99" s="237"/>
      <c r="D99" s="218" t="s">
        <v>142</v>
      </c>
      <c r="E99" s="238" t="s">
        <v>19</v>
      </c>
      <c r="F99" s="239" t="s">
        <v>1392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142</v>
      </c>
      <c r="AU99" s="245" t="s">
        <v>83</v>
      </c>
      <c r="AV99" s="14" t="s">
        <v>81</v>
      </c>
      <c r="AW99" s="14" t="s">
        <v>35</v>
      </c>
      <c r="AX99" s="14" t="s">
        <v>73</v>
      </c>
      <c r="AY99" s="245" t="s">
        <v>129</v>
      </c>
    </row>
    <row r="100" s="13" customFormat="1">
      <c r="A100" s="13"/>
      <c r="B100" s="225"/>
      <c r="C100" s="226"/>
      <c r="D100" s="218" t="s">
        <v>142</v>
      </c>
      <c r="E100" s="227" t="s">
        <v>19</v>
      </c>
      <c r="F100" s="228" t="s">
        <v>1393</v>
      </c>
      <c r="G100" s="226"/>
      <c r="H100" s="229">
        <v>3826.0500000000002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83</v>
      </c>
      <c r="AV100" s="13" t="s">
        <v>83</v>
      </c>
      <c r="AW100" s="13" t="s">
        <v>35</v>
      </c>
      <c r="AX100" s="13" t="s">
        <v>73</v>
      </c>
      <c r="AY100" s="235" t="s">
        <v>129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1394</v>
      </c>
      <c r="G101" s="226"/>
      <c r="H101" s="229">
        <v>49.875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73</v>
      </c>
      <c r="AY101" s="23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1395</v>
      </c>
      <c r="G102" s="226"/>
      <c r="H102" s="229">
        <v>3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1396</v>
      </c>
      <c r="G103" s="226"/>
      <c r="H103" s="229">
        <v>239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3" customFormat="1">
      <c r="A104" s="13"/>
      <c r="B104" s="225"/>
      <c r="C104" s="226"/>
      <c r="D104" s="218" t="s">
        <v>142</v>
      </c>
      <c r="E104" s="227" t="s">
        <v>19</v>
      </c>
      <c r="F104" s="228" t="s">
        <v>1397</v>
      </c>
      <c r="G104" s="226"/>
      <c r="H104" s="229">
        <v>600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142</v>
      </c>
      <c r="AU104" s="235" t="s">
        <v>83</v>
      </c>
      <c r="AV104" s="13" t="s">
        <v>83</v>
      </c>
      <c r="AW104" s="13" t="s">
        <v>35</v>
      </c>
      <c r="AX104" s="13" t="s">
        <v>73</v>
      </c>
      <c r="AY104" s="23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1398</v>
      </c>
      <c r="G105" s="226"/>
      <c r="H105" s="229">
        <v>1550.2000000000001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1399</v>
      </c>
      <c r="G106" s="226"/>
      <c r="H106" s="229">
        <v>1074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7342.125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151</v>
      </c>
      <c r="D108" s="205" t="s">
        <v>131</v>
      </c>
      <c r="E108" s="206" t="s">
        <v>1401</v>
      </c>
      <c r="F108" s="207" t="s">
        <v>1402</v>
      </c>
      <c r="G108" s="208" t="s">
        <v>154</v>
      </c>
      <c r="H108" s="209">
        <v>7432.9250000000002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1403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1404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1405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4" customFormat="1">
      <c r="A111" s="14"/>
      <c r="B111" s="236"/>
      <c r="C111" s="237"/>
      <c r="D111" s="218" t="s">
        <v>142</v>
      </c>
      <c r="E111" s="238" t="s">
        <v>19</v>
      </c>
      <c r="F111" s="239" t="s">
        <v>1392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142</v>
      </c>
      <c r="AU111" s="245" t="s">
        <v>83</v>
      </c>
      <c r="AV111" s="14" t="s">
        <v>81</v>
      </c>
      <c r="AW111" s="14" t="s">
        <v>35</v>
      </c>
      <c r="AX111" s="14" t="s">
        <v>73</v>
      </c>
      <c r="AY111" s="24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1393</v>
      </c>
      <c r="G112" s="226"/>
      <c r="H112" s="229">
        <v>3826.0500000000002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1394</v>
      </c>
      <c r="G113" s="226"/>
      <c r="H113" s="229">
        <v>49.875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1395</v>
      </c>
      <c r="G114" s="226"/>
      <c r="H114" s="229">
        <v>3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1396</v>
      </c>
      <c r="G115" s="226"/>
      <c r="H115" s="229">
        <v>239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1397</v>
      </c>
      <c r="G116" s="226"/>
      <c r="H116" s="229">
        <v>600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3" customFormat="1">
      <c r="A117" s="13"/>
      <c r="B117" s="225"/>
      <c r="C117" s="226"/>
      <c r="D117" s="218" t="s">
        <v>142</v>
      </c>
      <c r="E117" s="227" t="s">
        <v>19</v>
      </c>
      <c r="F117" s="228" t="s">
        <v>1406</v>
      </c>
      <c r="G117" s="226"/>
      <c r="H117" s="229">
        <v>1641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83</v>
      </c>
      <c r="AV117" s="13" t="s">
        <v>83</v>
      </c>
      <c r="AW117" s="13" t="s">
        <v>35</v>
      </c>
      <c r="AX117" s="13" t="s">
        <v>73</v>
      </c>
      <c r="AY117" s="235" t="s">
        <v>129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1399</v>
      </c>
      <c r="G118" s="226"/>
      <c r="H118" s="229">
        <v>1074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7432.9250000000002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16.5" customHeight="1">
      <c r="A120" s="39"/>
      <c r="B120" s="40"/>
      <c r="C120" s="205" t="s">
        <v>136</v>
      </c>
      <c r="D120" s="205" t="s">
        <v>131</v>
      </c>
      <c r="E120" s="206" t="s">
        <v>1407</v>
      </c>
      <c r="F120" s="207" t="s">
        <v>1408</v>
      </c>
      <c r="G120" s="208" t="s">
        <v>154</v>
      </c>
      <c r="H120" s="209">
        <v>150</v>
      </c>
      <c r="I120" s="210"/>
      <c r="J120" s="211">
        <f>ROUND(I120*H120,2)</f>
        <v>0</v>
      </c>
      <c r="K120" s="207" t="s">
        <v>135</v>
      </c>
      <c r="L120" s="45"/>
      <c r="M120" s="212" t="s">
        <v>19</v>
      </c>
      <c r="N120" s="213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136</v>
      </c>
      <c r="AT120" s="216" t="s">
        <v>131</v>
      </c>
      <c r="AU120" s="216" t="s">
        <v>83</v>
      </c>
      <c r="AY120" s="18" t="s">
        <v>129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136</v>
      </c>
      <c r="BM120" s="216" t="s">
        <v>1409</v>
      </c>
    </row>
    <row r="121" s="2" customFormat="1">
      <c r="A121" s="39"/>
      <c r="B121" s="40"/>
      <c r="C121" s="41"/>
      <c r="D121" s="218" t="s">
        <v>138</v>
      </c>
      <c r="E121" s="41"/>
      <c r="F121" s="219" t="s">
        <v>1410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138</v>
      </c>
      <c r="AU121" s="18" t="s">
        <v>83</v>
      </c>
    </row>
    <row r="122" s="2" customFormat="1">
      <c r="A122" s="39"/>
      <c r="B122" s="40"/>
      <c r="C122" s="41"/>
      <c r="D122" s="223" t="s">
        <v>140</v>
      </c>
      <c r="E122" s="41"/>
      <c r="F122" s="224" t="s">
        <v>1411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83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1412</v>
      </c>
      <c r="G123" s="226"/>
      <c r="H123" s="229">
        <v>150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150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3" customHeight="1">
      <c r="A125" s="39"/>
      <c r="B125" s="40"/>
      <c r="C125" s="205" t="s">
        <v>170</v>
      </c>
      <c r="D125" s="205" t="s">
        <v>131</v>
      </c>
      <c r="E125" s="206" t="s">
        <v>597</v>
      </c>
      <c r="F125" s="207" t="s">
        <v>598</v>
      </c>
      <c r="G125" s="208" t="s">
        <v>134</v>
      </c>
      <c r="H125" s="209">
        <v>7751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1413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600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601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3" customFormat="1">
      <c r="A128" s="13"/>
      <c r="B128" s="225"/>
      <c r="C128" s="226"/>
      <c r="D128" s="218" t="s">
        <v>142</v>
      </c>
      <c r="E128" s="227" t="s">
        <v>19</v>
      </c>
      <c r="F128" s="228" t="s">
        <v>1414</v>
      </c>
      <c r="G128" s="226"/>
      <c r="H128" s="229">
        <v>7751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142</v>
      </c>
      <c r="AU128" s="235" t="s">
        <v>83</v>
      </c>
      <c r="AV128" s="13" t="s">
        <v>83</v>
      </c>
      <c r="AW128" s="13" t="s">
        <v>35</v>
      </c>
      <c r="AX128" s="13" t="s">
        <v>73</v>
      </c>
      <c r="AY128" s="235" t="s">
        <v>129</v>
      </c>
    </row>
    <row r="129" s="15" customFormat="1">
      <c r="A129" s="15"/>
      <c r="B129" s="246"/>
      <c r="C129" s="247"/>
      <c r="D129" s="218" t="s">
        <v>142</v>
      </c>
      <c r="E129" s="248" t="s">
        <v>19</v>
      </c>
      <c r="F129" s="249" t="s">
        <v>145</v>
      </c>
      <c r="G129" s="247"/>
      <c r="H129" s="250">
        <v>7751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142</v>
      </c>
      <c r="AU129" s="256" t="s">
        <v>83</v>
      </c>
      <c r="AV129" s="15" t="s">
        <v>136</v>
      </c>
      <c r="AW129" s="15" t="s">
        <v>35</v>
      </c>
      <c r="AX129" s="15" t="s">
        <v>81</v>
      </c>
      <c r="AY129" s="256" t="s">
        <v>129</v>
      </c>
    </row>
    <row r="130" s="2" customFormat="1" ht="16.5" customHeight="1">
      <c r="A130" s="39"/>
      <c r="B130" s="40"/>
      <c r="C130" s="260" t="s">
        <v>179</v>
      </c>
      <c r="D130" s="260" t="s">
        <v>371</v>
      </c>
      <c r="E130" s="261" t="s">
        <v>1415</v>
      </c>
      <c r="F130" s="262" t="s">
        <v>1416</v>
      </c>
      <c r="G130" s="263" t="s">
        <v>242</v>
      </c>
      <c r="H130" s="264">
        <v>747.42700000000002</v>
      </c>
      <c r="I130" s="265"/>
      <c r="J130" s="266">
        <f>ROUND(I130*H130,2)</f>
        <v>0</v>
      </c>
      <c r="K130" s="262" t="s">
        <v>135</v>
      </c>
      <c r="L130" s="267"/>
      <c r="M130" s="268" t="s">
        <v>19</v>
      </c>
      <c r="N130" s="269" t="s">
        <v>44</v>
      </c>
      <c r="O130" s="85"/>
      <c r="P130" s="214">
        <f>O130*H130</f>
        <v>0</v>
      </c>
      <c r="Q130" s="214">
        <v>1</v>
      </c>
      <c r="R130" s="214">
        <f>Q130*H130</f>
        <v>747.42700000000002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194</v>
      </c>
      <c r="AT130" s="216" t="s">
        <v>371</v>
      </c>
      <c r="AU130" s="216" t="s">
        <v>83</v>
      </c>
      <c r="AY130" s="18" t="s">
        <v>129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136</v>
      </c>
      <c r="BM130" s="216" t="s">
        <v>1417</v>
      </c>
    </row>
    <row r="131" s="2" customFormat="1">
      <c r="A131" s="39"/>
      <c r="B131" s="40"/>
      <c r="C131" s="41"/>
      <c r="D131" s="218" t="s">
        <v>138</v>
      </c>
      <c r="E131" s="41"/>
      <c r="F131" s="219" t="s">
        <v>1416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83</v>
      </c>
    </row>
    <row r="132" s="2" customFormat="1">
      <c r="A132" s="39"/>
      <c r="B132" s="40"/>
      <c r="C132" s="41"/>
      <c r="D132" s="223" t="s">
        <v>140</v>
      </c>
      <c r="E132" s="41"/>
      <c r="F132" s="224" t="s">
        <v>1418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83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1419</v>
      </c>
      <c r="G133" s="226"/>
      <c r="H133" s="229">
        <v>747.42700000000002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5" customFormat="1">
      <c r="A134" s="15"/>
      <c r="B134" s="246"/>
      <c r="C134" s="247"/>
      <c r="D134" s="218" t="s">
        <v>142</v>
      </c>
      <c r="E134" s="248" t="s">
        <v>19</v>
      </c>
      <c r="F134" s="249" t="s">
        <v>145</v>
      </c>
      <c r="G134" s="247"/>
      <c r="H134" s="250">
        <v>747.42700000000002</v>
      </c>
      <c r="I134" s="251"/>
      <c r="J134" s="247"/>
      <c r="K134" s="247"/>
      <c r="L134" s="252"/>
      <c r="M134" s="257"/>
      <c r="N134" s="258"/>
      <c r="O134" s="258"/>
      <c r="P134" s="258"/>
      <c r="Q134" s="258"/>
      <c r="R134" s="258"/>
      <c r="S134" s="258"/>
      <c r="T134" s="25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142</v>
      </c>
      <c r="AU134" s="256" t="s">
        <v>83</v>
      </c>
      <c r="AV134" s="15" t="s">
        <v>136</v>
      </c>
      <c r="AW134" s="15" t="s">
        <v>35</v>
      </c>
      <c r="AX134" s="15" t="s">
        <v>81</v>
      </c>
      <c r="AY134" s="256" t="s">
        <v>129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CoVOiIoPrRiDr4FqVzLWKe9pQKVaCv8+4KFNxInLZd9nVwkSKXmIuK+y0ouJgnTrvUE65KRlLE/xtWSoN3uF8w==" hashValue="awppg/xV86l/7RAQR8Pg2ySC9IKcZOM4Kq5UuGbQBEzhBC7tnbnklj3PNa8guhJDsnI/s+Swsko7z2OdPkbe8w==" algorithmName="SHA-512" password="CC35"/>
  <autoFilter ref="C80:K13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2151407"/>
    <hyperlink ref="F98" r:id="rId2" display="https://podminky.urs.cz/item/CS_URS_2021_02/162351104"/>
    <hyperlink ref="F110" r:id="rId3" display="https://podminky.urs.cz/item/CS_URS_2021_02/171151103"/>
    <hyperlink ref="F122" r:id="rId4" display="https://podminky.urs.cz/item/CS_URS_2021_02/171251101"/>
    <hyperlink ref="F127" r:id="rId5" display="https://podminky.urs.cz/item/CS_URS_2021_02/181351113"/>
    <hyperlink ref="F132" r:id="rId6" display="https://podminky.urs.cz/item/CS_URS_2021_02/1036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1420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ROUND((SUM(BE81:BE210)),  2)</f>
        <v>0</v>
      </c>
      <c r="G33" s="39"/>
      <c r="H33" s="39"/>
      <c r="I33" s="149">
        <v>0.20999999999999999</v>
      </c>
      <c r="J33" s="148">
        <f>ROUND(((SUM(BE81:BE210))*I33),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ROUND((SUM(BF81:BF210)),  2)</f>
        <v>0</v>
      </c>
      <c r="G34" s="39"/>
      <c r="H34" s="39"/>
      <c r="I34" s="149">
        <v>0.14999999999999999</v>
      </c>
      <c r="J34" s="148">
        <f>ROUND(((SUM(BF81:BF210))*I34),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ROUND((SUM(BG81:BG210)),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ROUND((SUM(BH81:BH210)),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ROUND((SUM(BI81:BI210)),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802 - VEGETAČNÍ ÚPRAVY A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802 - VEGETAČNÍ ÚPRAVY A VÝSADBY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2.2276047999999999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2.2276047999999999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SUM(P84:P210)</f>
        <v>0</v>
      </c>
      <c r="Q83" s="197"/>
      <c r="R83" s="198">
        <f>SUM(R84:R210)</f>
        <v>2.2276047999999999</v>
      </c>
      <c r="S83" s="197"/>
      <c r="T83" s="199">
        <f>SUM(T84:T210)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SUM(BK84:BK210)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1421</v>
      </c>
      <c r="F84" s="207" t="s">
        <v>1422</v>
      </c>
      <c r="G84" s="208" t="s">
        <v>204</v>
      </c>
      <c r="H84" s="209">
        <v>28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1423</v>
      </c>
    </row>
    <row r="85" s="2" customFormat="1">
      <c r="A85" s="39"/>
      <c r="B85" s="40"/>
      <c r="C85" s="41"/>
      <c r="D85" s="218" t="s">
        <v>138</v>
      </c>
      <c r="E85" s="41"/>
      <c r="F85" s="219" t="s">
        <v>1424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1425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1426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350</v>
      </c>
      <c r="G88" s="226"/>
      <c r="H88" s="229">
        <v>28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5" customFormat="1">
      <c r="A89" s="15"/>
      <c r="B89" s="246"/>
      <c r="C89" s="247"/>
      <c r="D89" s="218" t="s">
        <v>142</v>
      </c>
      <c r="E89" s="248" t="s">
        <v>19</v>
      </c>
      <c r="F89" s="249" t="s">
        <v>145</v>
      </c>
      <c r="G89" s="247"/>
      <c r="H89" s="250">
        <v>28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6" t="s">
        <v>142</v>
      </c>
      <c r="AU89" s="256" t="s">
        <v>83</v>
      </c>
      <c r="AV89" s="15" t="s">
        <v>136</v>
      </c>
      <c r="AW89" s="15" t="s">
        <v>35</v>
      </c>
      <c r="AX89" s="15" t="s">
        <v>81</v>
      </c>
      <c r="AY89" s="256" t="s">
        <v>129</v>
      </c>
    </row>
    <row r="90" s="2" customFormat="1" ht="16.5" customHeight="1">
      <c r="A90" s="39"/>
      <c r="B90" s="40"/>
      <c r="C90" s="260" t="s">
        <v>83</v>
      </c>
      <c r="D90" s="260" t="s">
        <v>371</v>
      </c>
      <c r="E90" s="261" t="s">
        <v>1427</v>
      </c>
      <c r="F90" s="262" t="s">
        <v>1428</v>
      </c>
      <c r="G90" s="263" t="s">
        <v>154</v>
      </c>
      <c r="H90" s="264">
        <v>5.5999999999999996</v>
      </c>
      <c r="I90" s="265"/>
      <c r="J90" s="266">
        <f>ROUND(I90*H90,2)</f>
        <v>0</v>
      </c>
      <c r="K90" s="262" t="s">
        <v>135</v>
      </c>
      <c r="L90" s="267"/>
      <c r="M90" s="268" t="s">
        <v>19</v>
      </c>
      <c r="N90" s="269" t="s">
        <v>44</v>
      </c>
      <c r="O90" s="85"/>
      <c r="P90" s="214">
        <f>O90*H90</f>
        <v>0</v>
      </c>
      <c r="Q90" s="214">
        <v>0.22</v>
      </c>
      <c r="R90" s="214">
        <f>Q90*H90</f>
        <v>1.232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194</v>
      </c>
      <c r="AT90" s="216" t="s">
        <v>371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1429</v>
      </c>
    </row>
    <row r="91" s="2" customFormat="1">
      <c r="A91" s="39"/>
      <c r="B91" s="40"/>
      <c r="C91" s="41"/>
      <c r="D91" s="218" t="s">
        <v>138</v>
      </c>
      <c r="E91" s="41"/>
      <c r="F91" s="219" t="s">
        <v>1428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1430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6"/>
      <c r="F93" s="228" t="s">
        <v>1431</v>
      </c>
      <c r="G93" s="226"/>
      <c r="H93" s="229">
        <v>5.5999999999999996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4</v>
      </c>
      <c r="AX93" s="13" t="s">
        <v>81</v>
      </c>
      <c r="AY93" s="235" t="s">
        <v>129</v>
      </c>
    </row>
    <row r="94" s="2" customFormat="1" ht="33" customHeight="1">
      <c r="A94" s="39"/>
      <c r="B94" s="40"/>
      <c r="C94" s="205" t="s">
        <v>151</v>
      </c>
      <c r="D94" s="205" t="s">
        <v>131</v>
      </c>
      <c r="E94" s="206" t="s">
        <v>1432</v>
      </c>
      <c r="F94" s="207" t="s">
        <v>1433</v>
      </c>
      <c r="G94" s="208" t="s">
        <v>428</v>
      </c>
      <c r="H94" s="209">
        <v>52.5</v>
      </c>
      <c r="I94" s="210"/>
      <c r="J94" s="211">
        <f>ROUND(I94*H94,2)</f>
        <v>0</v>
      </c>
      <c r="K94" s="207" t="s">
        <v>135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136</v>
      </c>
      <c r="AT94" s="216" t="s">
        <v>131</v>
      </c>
      <c r="AU94" s="216" t="s">
        <v>83</v>
      </c>
      <c r="AY94" s="18" t="s">
        <v>129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136</v>
      </c>
      <c r="BM94" s="216" t="s">
        <v>1434</v>
      </c>
    </row>
    <row r="95" s="2" customFormat="1">
      <c r="A95" s="39"/>
      <c r="B95" s="40"/>
      <c r="C95" s="41"/>
      <c r="D95" s="218" t="s">
        <v>138</v>
      </c>
      <c r="E95" s="41"/>
      <c r="F95" s="219" t="s">
        <v>1435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83</v>
      </c>
    </row>
    <row r="96" s="2" customFormat="1">
      <c r="A96" s="39"/>
      <c r="B96" s="40"/>
      <c r="C96" s="41"/>
      <c r="D96" s="223" t="s">
        <v>140</v>
      </c>
      <c r="E96" s="41"/>
      <c r="F96" s="224" t="s">
        <v>1436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83</v>
      </c>
    </row>
    <row r="97" s="13" customFormat="1">
      <c r="A97" s="13"/>
      <c r="B97" s="225"/>
      <c r="C97" s="226"/>
      <c r="D97" s="218" t="s">
        <v>142</v>
      </c>
      <c r="E97" s="227" t="s">
        <v>19</v>
      </c>
      <c r="F97" s="228" t="s">
        <v>1437</v>
      </c>
      <c r="G97" s="226"/>
      <c r="H97" s="229">
        <v>52.5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142</v>
      </c>
      <c r="AU97" s="235" t="s">
        <v>83</v>
      </c>
      <c r="AV97" s="13" t="s">
        <v>83</v>
      </c>
      <c r="AW97" s="13" t="s">
        <v>35</v>
      </c>
      <c r="AX97" s="13" t="s">
        <v>73</v>
      </c>
      <c r="AY97" s="235" t="s">
        <v>129</v>
      </c>
    </row>
    <row r="98" s="15" customFormat="1">
      <c r="A98" s="15"/>
      <c r="B98" s="246"/>
      <c r="C98" s="247"/>
      <c r="D98" s="218" t="s">
        <v>142</v>
      </c>
      <c r="E98" s="248" t="s">
        <v>19</v>
      </c>
      <c r="F98" s="249" t="s">
        <v>145</v>
      </c>
      <c r="G98" s="247"/>
      <c r="H98" s="250">
        <v>52.5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142</v>
      </c>
      <c r="AU98" s="256" t="s">
        <v>83</v>
      </c>
      <c r="AV98" s="15" t="s">
        <v>136</v>
      </c>
      <c r="AW98" s="15" t="s">
        <v>35</v>
      </c>
      <c r="AX98" s="15" t="s">
        <v>81</v>
      </c>
      <c r="AY98" s="256" t="s">
        <v>129</v>
      </c>
    </row>
    <row r="99" s="2" customFormat="1" ht="24.15" customHeight="1">
      <c r="A99" s="39"/>
      <c r="B99" s="40"/>
      <c r="C99" s="260" t="s">
        <v>136</v>
      </c>
      <c r="D99" s="260" t="s">
        <v>371</v>
      </c>
      <c r="E99" s="261" t="s">
        <v>1438</v>
      </c>
      <c r="F99" s="262" t="s">
        <v>1439</v>
      </c>
      <c r="G99" s="263" t="s">
        <v>134</v>
      </c>
      <c r="H99" s="264">
        <v>105</v>
      </c>
      <c r="I99" s="265"/>
      <c r="J99" s="266">
        <f>ROUND(I99*H99,2)</f>
        <v>0</v>
      </c>
      <c r="K99" s="262" t="s">
        <v>135</v>
      </c>
      <c r="L99" s="267"/>
      <c r="M99" s="268" t="s">
        <v>19</v>
      </c>
      <c r="N99" s="269" t="s">
        <v>44</v>
      </c>
      <c r="O99" s="85"/>
      <c r="P99" s="214">
        <f>O99*H99</f>
        <v>0</v>
      </c>
      <c r="Q99" s="214">
        <v>0.00080000000000000004</v>
      </c>
      <c r="R99" s="214">
        <f>Q99*H99</f>
        <v>0.084000000000000005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194</v>
      </c>
      <c r="AT99" s="216" t="s">
        <v>371</v>
      </c>
      <c r="AU99" s="216" t="s">
        <v>83</v>
      </c>
      <c r="AY99" s="18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136</v>
      </c>
      <c r="BM99" s="216" t="s">
        <v>1440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1439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83</v>
      </c>
    </row>
    <row r="101" s="2" customFormat="1">
      <c r="A101" s="39"/>
      <c r="B101" s="40"/>
      <c r="C101" s="41"/>
      <c r="D101" s="223" t="s">
        <v>140</v>
      </c>
      <c r="E101" s="41"/>
      <c r="F101" s="224" t="s">
        <v>1441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83</v>
      </c>
    </row>
    <row r="102" s="13" customFormat="1">
      <c r="A102" s="13"/>
      <c r="B102" s="225"/>
      <c r="C102" s="226"/>
      <c r="D102" s="218" t="s">
        <v>142</v>
      </c>
      <c r="E102" s="226"/>
      <c r="F102" s="228" t="s">
        <v>1442</v>
      </c>
      <c r="G102" s="226"/>
      <c r="H102" s="229">
        <v>105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4</v>
      </c>
      <c r="AX102" s="13" t="s">
        <v>81</v>
      </c>
      <c r="AY102" s="235" t="s">
        <v>129</v>
      </c>
    </row>
    <row r="103" s="2" customFormat="1" ht="37.8" customHeight="1">
      <c r="A103" s="39"/>
      <c r="B103" s="40"/>
      <c r="C103" s="205" t="s">
        <v>170</v>
      </c>
      <c r="D103" s="205" t="s">
        <v>131</v>
      </c>
      <c r="E103" s="206" t="s">
        <v>1443</v>
      </c>
      <c r="F103" s="207" t="s">
        <v>1444</v>
      </c>
      <c r="G103" s="208" t="s">
        <v>204</v>
      </c>
      <c r="H103" s="209">
        <v>20</v>
      </c>
      <c r="I103" s="210"/>
      <c r="J103" s="211">
        <f>ROUND(I103*H103,2)</f>
        <v>0</v>
      </c>
      <c r="K103" s="207" t="s">
        <v>135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131</v>
      </c>
      <c r="AU103" s="216" t="s">
        <v>83</v>
      </c>
      <c r="AY103" s="18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136</v>
      </c>
      <c r="BM103" s="216" t="s">
        <v>1445</v>
      </c>
    </row>
    <row r="104" s="2" customFormat="1">
      <c r="A104" s="39"/>
      <c r="B104" s="40"/>
      <c r="C104" s="41"/>
      <c r="D104" s="218" t="s">
        <v>138</v>
      </c>
      <c r="E104" s="41"/>
      <c r="F104" s="219" t="s">
        <v>1446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83</v>
      </c>
    </row>
    <row r="105" s="2" customFormat="1">
      <c r="A105" s="39"/>
      <c r="B105" s="40"/>
      <c r="C105" s="41"/>
      <c r="D105" s="223" t="s">
        <v>140</v>
      </c>
      <c r="E105" s="41"/>
      <c r="F105" s="224" t="s">
        <v>1447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83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1448</v>
      </c>
      <c r="G106" s="226"/>
      <c r="H106" s="229">
        <v>20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20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60" t="s">
        <v>179</v>
      </c>
      <c r="D108" s="260" t="s">
        <v>371</v>
      </c>
      <c r="E108" s="261" t="s">
        <v>1427</v>
      </c>
      <c r="F108" s="262" t="s">
        <v>1428</v>
      </c>
      <c r="G108" s="263" t="s">
        <v>154</v>
      </c>
      <c r="H108" s="264">
        <v>0.050000000000000003</v>
      </c>
      <c r="I108" s="265"/>
      <c r="J108" s="266">
        <f>ROUND(I108*H108,2)</f>
        <v>0</v>
      </c>
      <c r="K108" s="262" t="s">
        <v>135</v>
      </c>
      <c r="L108" s="267"/>
      <c r="M108" s="268" t="s">
        <v>19</v>
      </c>
      <c r="N108" s="269" t="s">
        <v>44</v>
      </c>
      <c r="O108" s="85"/>
      <c r="P108" s="214">
        <f>O108*H108</f>
        <v>0</v>
      </c>
      <c r="Q108" s="214">
        <v>0.22</v>
      </c>
      <c r="R108" s="214">
        <f>Q108*H108</f>
        <v>0.011000000000000001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194</v>
      </c>
      <c r="AT108" s="216" t="s">
        <v>371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1449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1428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1430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6"/>
      <c r="F111" s="228" t="s">
        <v>1450</v>
      </c>
      <c r="G111" s="226"/>
      <c r="H111" s="229">
        <v>0.050000000000000003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4</v>
      </c>
      <c r="AX111" s="13" t="s">
        <v>81</v>
      </c>
      <c r="AY111" s="235" t="s">
        <v>129</v>
      </c>
    </row>
    <row r="112" s="2" customFormat="1" ht="33" customHeight="1">
      <c r="A112" s="39"/>
      <c r="B112" s="40"/>
      <c r="C112" s="205" t="s">
        <v>185</v>
      </c>
      <c r="D112" s="205" t="s">
        <v>131</v>
      </c>
      <c r="E112" s="206" t="s">
        <v>1451</v>
      </c>
      <c r="F112" s="207" t="s">
        <v>1452</v>
      </c>
      <c r="G112" s="208" t="s">
        <v>428</v>
      </c>
      <c r="H112" s="209">
        <v>15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1453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1454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1455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1456</v>
      </c>
      <c r="G115" s="226"/>
      <c r="H115" s="229">
        <v>15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5" customFormat="1">
      <c r="A116" s="15"/>
      <c r="B116" s="246"/>
      <c r="C116" s="247"/>
      <c r="D116" s="218" t="s">
        <v>142</v>
      </c>
      <c r="E116" s="248" t="s">
        <v>19</v>
      </c>
      <c r="F116" s="249" t="s">
        <v>145</v>
      </c>
      <c r="G116" s="247"/>
      <c r="H116" s="250">
        <v>15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142</v>
      </c>
      <c r="AU116" s="256" t="s">
        <v>83</v>
      </c>
      <c r="AV116" s="15" t="s">
        <v>136</v>
      </c>
      <c r="AW116" s="15" t="s">
        <v>35</v>
      </c>
      <c r="AX116" s="15" t="s">
        <v>81</v>
      </c>
      <c r="AY116" s="256" t="s">
        <v>129</v>
      </c>
    </row>
    <row r="117" s="2" customFormat="1" ht="33" customHeight="1">
      <c r="A117" s="39"/>
      <c r="B117" s="40"/>
      <c r="C117" s="205" t="s">
        <v>194</v>
      </c>
      <c r="D117" s="205" t="s">
        <v>131</v>
      </c>
      <c r="E117" s="206" t="s">
        <v>1457</v>
      </c>
      <c r="F117" s="207" t="s">
        <v>1458</v>
      </c>
      <c r="G117" s="208" t="s">
        <v>204</v>
      </c>
      <c r="H117" s="209">
        <v>28</v>
      </c>
      <c r="I117" s="210"/>
      <c r="J117" s="211">
        <f>ROUND(I117*H117,2)</f>
        <v>0</v>
      </c>
      <c r="K117" s="207" t="s">
        <v>135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131</v>
      </c>
      <c r="AU117" s="216" t="s">
        <v>83</v>
      </c>
      <c r="AY117" s="18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136</v>
      </c>
      <c r="BM117" s="216" t="s">
        <v>1459</v>
      </c>
    </row>
    <row r="118" s="2" customFormat="1">
      <c r="A118" s="39"/>
      <c r="B118" s="40"/>
      <c r="C118" s="41"/>
      <c r="D118" s="218" t="s">
        <v>138</v>
      </c>
      <c r="E118" s="41"/>
      <c r="F118" s="219" t="s">
        <v>1460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138</v>
      </c>
      <c r="AU118" s="18" t="s">
        <v>83</v>
      </c>
    </row>
    <row r="119" s="2" customFormat="1">
      <c r="A119" s="39"/>
      <c r="B119" s="40"/>
      <c r="C119" s="41"/>
      <c r="D119" s="223" t="s">
        <v>140</v>
      </c>
      <c r="E119" s="41"/>
      <c r="F119" s="224" t="s">
        <v>1461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83</v>
      </c>
    </row>
    <row r="120" s="14" customFormat="1">
      <c r="A120" s="14"/>
      <c r="B120" s="236"/>
      <c r="C120" s="237"/>
      <c r="D120" s="218" t="s">
        <v>142</v>
      </c>
      <c r="E120" s="238" t="s">
        <v>19</v>
      </c>
      <c r="F120" s="239" t="s">
        <v>1462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142</v>
      </c>
      <c r="AU120" s="245" t="s">
        <v>83</v>
      </c>
      <c r="AV120" s="14" t="s">
        <v>81</v>
      </c>
      <c r="AW120" s="14" t="s">
        <v>35</v>
      </c>
      <c r="AX120" s="14" t="s">
        <v>73</v>
      </c>
      <c r="AY120" s="245" t="s">
        <v>129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1463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350</v>
      </c>
      <c r="G122" s="226"/>
      <c r="H122" s="229">
        <v>28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28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24.15" customHeight="1">
      <c r="A124" s="39"/>
      <c r="B124" s="40"/>
      <c r="C124" s="260" t="s">
        <v>200</v>
      </c>
      <c r="D124" s="260" t="s">
        <v>371</v>
      </c>
      <c r="E124" s="261" t="s">
        <v>1464</v>
      </c>
      <c r="F124" s="262" t="s">
        <v>1465</v>
      </c>
      <c r="G124" s="263" t="s">
        <v>204</v>
      </c>
      <c r="H124" s="264">
        <v>12</v>
      </c>
      <c r="I124" s="265"/>
      <c r="J124" s="266">
        <f>ROUND(I124*H124,2)</f>
        <v>0</v>
      </c>
      <c r="K124" s="262" t="s">
        <v>135</v>
      </c>
      <c r="L124" s="267"/>
      <c r="M124" s="268" t="s">
        <v>19</v>
      </c>
      <c r="N124" s="269" t="s">
        <v>44</v>
      </c>
      <c r="O124" s="85"/>
      <c r="P124" s="214">
        <f>O124*H124</f>
        <v>0</v>
      </c>
      <c r="Q124" s="214">
        <v>0.0050000000000000001</v>
      </c>
      <c r="R124" s="214">
        <f>Q124*H124</f>
        <v>0.059999999999999998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194</v>
      </c>
      <c r="AT124" s="216" t="s">
        <v>371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136</v>
      </c>
      <c r="BM124" s="216" t="s">
        <v>1466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1465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1467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220</v>
      </c>
      <c r="G127" s="226"/>
      <c r="H127" s="229">
        <v>12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60" t="s">
        <v>208</v>
      </c>
      <c r="D129" s="260" t="s">
        <v>371</v>
      </c>
      <c r="E129" s="261" t="s">
        <v>1468</v>
      </c>
      <c r="F129" s="262" t="s">
        <v>1469</v>
      </c>
      <c r="G129" s="263" t="s">
        <v>204</v>
      </c>
      <c r="H129" s="264">
        <v>10</v>
      </c>
      <c r="I129" s="265"/>
      <c r="J129" s="266">
        <f>ROUND(I129*H129,2)</f>
        <v>0</v>
      </c>
      <c r="K129" s="262" t="s">
        <v>135</v>
      </c>
      <c r="L129" s="267"/>
      <c r="M129" s="268" t="s">
        <v>19</v>
      </c>
      <c r="N129" s="269" t="s">
        <v>44</v>
      </c>
      <c r="O129" s="85"/>
      <c r="P129" s="214">
        <f>O129*H129</f>
        <v>0</v>
      </c>
      <c r="Q129" s="214">
        <v>0.0023</v>
      </c>
      <c r="R129" s="214">
        <f>Q129*H129</f>
        <v>0.023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194</v>
      </c>
      <c r="AT129" s="216" t="s">
        <v>371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1470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1469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1471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208</v>
      </c>
      <c r="G132" s="226"/>
      <c r="H132" s="229">
        <v>10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2" customFormat="1" ht="16.5" customHeight="1">
      <c r="A134" s="39"/>
      <c r="B134" s="40"/>
      <c r="C134" s="260" t="s">
        <v>214</v>
      </c>
      <c r="D134" s="260" t="s">
        <v>371</v>
      </c>
      <c r="E134" s="261" t="s">
        <v>1472</v>
      </c>
      <c r="F134" s="262" t="s">
        <v>1473</v>
      </c>
      <c r="G134" s="263" t="s">
        <v>204</v>
      </c>
      <c r="H134" s="264">
        <v>3</v>
      </c>
      <c r="I134" s="265"/>
      <c r="J134" s="266">
        <f>ROUND(I134*H134,2)</f>
        <v>0</v>
      </c>
      <c r="K134" s="262" t="s">
        <v>135</v>
      </c>
      <c r="L134" s="267"/>
      <c r="M134" s="268" t="s">
        <v>19</v>
      </c>
      <c r="N134" s="269" t="s">
        <v>44</v>
      </c>
      <c r="O134" s="85"/>
      <c r="P134" s="214">
        <f>O134*H134</f>
        <v>0</v>
      </c>
      <c r="Q134" s="214">
        <v>0.040000000000000001</v>
      </c>
      <c r="R134" s="214">
        <f>Q134*H134</f>
        <v>0.12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194</v>
      </c>
      <c r="AT134" s="216" t="s">
        <v>371</v>
      </c>
      <c r="AU134" s="216" t="s">
        <v>83</v>
      </c>
      <c r="AY134" s="18" t="s">
        <v>129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136</v>
      </c>
      <c r="BM134" s="216" t="s">
        <v>1474</v>
      </c>
    </row>
    <row r="135" s="2" customFormat="1">
      <c r="A135" s="39"/>
      <c r="B135" s="40"/>
      <c r="C135" s="41"/>
      <c r="D135" s="218" t="s">
        <v>138</v>
      </c>
      <c r="E135" s="41"/>
      <c r="F135" s="219" t="s">
        <v>1473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138</v>
      </c>
      <c r="AU135" s="18" t="s">
        <v>83</v>
      </c>
    </row>
    <row r="136" s="2" customFormat="1">
      <c r="A136" s="39"/>
      <c r="B136" s="40"/>
      <c r="C136" s="41"/>
      <c r="D136" s="223" t="s">
        <v>140</v>
      </c>
      <c r="E136" s="41"/>
      <c r="F136" s="224" t="s">
        <v>1475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83</v>
      </c>
    </row>
    <row r="137" s="13" customFormat="1">
      <c r="A137" s="13"/>
      <c r="B137" s="225"/>
      <c r="C137" s="226"/>
      <c r="D137" s="218" t="s">
        <v>142</v>
      </c>
      <c r="E137" s="227" t="s">
        <v>19</v>
      </c>
      <c r="F137" s="228" t="s">
        <v>151</v>
      </c>
      <c r="G137" s="226"/>
      <c r="H137" s="229">
        <v>3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83</v>
      </c>
      <c r="AV137" s="13" t="s">
        <v>83</v>
      </c>
      <c r="AW137" s="13" t="s">
        <v>35</v>
      </c>
      <c r="AX137" s="13" t="s">
        <v>73</v>
      </c>
      <c r="AY137" s="235" t="s">
        <v>129</v>
      </c>
    </row>
    <row r="138" s="15" customFormat="1">
      <c r="A138" s="15"/>
      <c r="B138" s="246"/>
      <c r="C138" s="247"/>
      <c r="D138" s="218" t="s">
        <v>142</v>
      </c>
      <c r="E138" s="248" t="s">
        <v>19</v>
      </c>
      <c r="F138" s="249" t="s">
        <v>145</v>
      </c>
      <c r="G138" s="247"/>
      <c r="H138" s="250">
        <v>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142</v>
      </c>
      <c r="AU138" s="256" t="s">
        <v>83</v>
      </c>
      <c r="AV138" s="15" t="s">
        <v>136</v>
      </c>
      <c r="AW138" s="15" t="s">
        <v>35</v>
      </c>
      <c r="AX138" s="15" t="s">
        <v>81</v>
      </c>
      <c r="AY138" s="256" t="s">
        <v>129</v>
      </c>
    </row>
    <row r="139" s="2" customFormat="1" ht="21.75" customHeight="1">
      <c r="A139" s="39"/>
      <c r="B139" s="40"/>
      <c r="C139" s="260" t="s">
        <v>220</v>
      </c>
      <c r="D139" s="260" t="s">
        <v>371</v>
      </c>
      <c r="E139" s="261" t="s">
        <v>1476</v>
      </c>
      <c r="F139" s="262" t="s">
        <v>1477</v>
      </c>
      <c r="G139" s="263" t="s">
        <v>204</v>
      </c>
      <c r="H139" s="264">
        <v>3</v>
      </c>
      <c r="I139" s="265"/>
      <c r="J139" s="266">
        <f>ROUND(I139*H139,2)</f>
        <v>0</v>
      </c>
      <c r="K139" s="262" t="s">
        <v>135</v>
      </c>
      <c r="L139" s="267"/>
      <c r="M139" s="268" t="s">
        <v>19</v>
      </c>
      <c r="N139" s="269" t="s">
        <v>44</v>
      </c>
      <c r="O139" s="85"/>
      <c r="P139" s="214">
        <f>O139*H139</f>
        <v>0</v>
      </c>
      <c r="Q139" s="214">
        <v>0.0050000000000000001</v>
      </c>
      <c r="R139" s="214">
        <f>Q139*H139</f>
        <v>0.014999999999999999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194</v>
      </c>
      <c r="AT139" s="216" t="s">
        <v>371</v>
      </c>
      <c r="AU139" s="216" t="s">
        <v>83</v>
      </c>
      <c r="AY139" s="18" t="s">
        <v>129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136</v>
      </c>
      <c r="BM139" s="216" t="s">
        <v>1478</v>
      </c>
    </row>
    <row r="140" s="2" customFormat="1">
      <c r="A140" s="39"/>
      <c r="B140" s="40"/>
      <c r="C140" s="41"/>
      <c r="D140" s="218" t="s">
        <v>138</v>
      </c>
      <c r="E140" s="41"/>
      <c r="F140" s="219" t="s">
        <v>1477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83</v>
      </c>
    </row>
    <row r="141" s="2" customFormat="1">
      <c r="A141" s="39"/>
      <c r="B141" s="40"/>
      <c r="C141" s="41"/>
      <c r="D141" s="223" t="s">
        <v>140</v>
      </c>
      <c r="E141" s="41"/>
      <c r="F141" s="224" t="s">
        <v>1479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83</v>
      </c>
    </row>
    <row r="142" s="13" customFormat="1">
      <c r="A142" s="13"/>
      <c r="B142" s="225"/>
      <c r="C142" s="226"/>
      <c r="D142" s="218" t="s">
        <v>142</v>
      </c>
      <c r="E142" s="227" t="s">
        <v>19</v>
      </c>
      <c r="F142" s="228" t="s">
        <v>151</v>
      </c>
      <c r="G142" s="226"/>
      <c r="H142" s="229">
        <v>3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142</v>
      </c>
      <c r="AU142" s="235" t="s">
        <v>83</v>
      </c>
      <c r="AV142" s="13" t="s">
        <v>83</v>
      </c>
      <c r="AW142" s="13" t="s">
        <v>35</v>
      </c>
      <c r="AX142" s="13" t="s">
        <v>73</v>
      </c>
      <c r="AY142" s="235" t="s">
        <v>129</v>
      </c>
    </row>
    <row r="143" s="15" customFormat="1">
      <c r="A143" s="15"/>
      <c r="B143" s="246"/>
      <c r="C143" s="247"/>
      <c r="D143" s="218" t="s">
        <v>142</v>
      </c>
      <c r="E143" s="248" t="s">
        <v>19</v>
      </c>
      <c r="F143" s="249" t="s">
        <v>145</v>
      </c>
      <c r="G143" s="247"/>
      <c r="H143" s="250">
        <v>3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142</v>
      </c>
      <c r="AU143" s="256" t="s">
        <v>83</v>
      </c>
      <c r="AV143" s="15" t="s">
        <v>136</v>
      </c>
      <c r="AW143" s="15" t="s">
        <v>35</v>
      </c>
      <c r="AX143" s="15" t="s">
        <v>81</v>
      </c>
      <c r="AY143" s="256" t="s">
        <v>129</v>
      </c>
    </row>
    <row r="144" s="2" customFormat="1" ht="24.15" customHeight="1">
      <c r="A144" s="39"/>
      <c r="B144" s="40"/>
      <c r="C144" s="205" t="s">
        <v>226</v>
      </c>
      <c r="D144" s="205" t="s">
        <v>131</v>
      </c>
      <c r="E144" s="206" t="s">
        <v>1480</v>
      </c>
      <c r="F144" s="207" t="s">
        <v>1481</v>
      </c>
      <c r="G144" s="208" t="s">
        <v>204</v>
      </c>
      <c r="H144" s="209">
        <v>20</v>
      </c>
      <c r="I144" s="210"/>
      <c r="J144" s="211">
        <f>ROUND(I144*H144,2)</f>
        <v>0</v>
      </c>
      <c r="K144" s="207" t="s">
        <v>135</v>
      </c>
      <c r="L144" s="45"/>
      <c r="M144" s="212" t="s">
        <v>19</v>
      </c>
      <c r="N144" s="213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131</v>
      </c>
      <c r="AU144" s="216" t="s">
        <v>83</v>
      </c>
      <c r="AY144" s="18" t="s">
        <v>129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136</v>
      </c>
      <c r="BM144" s="216" t="s">
        <v>1482</v>
      </c>
    </row>
    <row r="145" s="2" customFormat="1">
      <c r="A145" s="39"/>
      <c r="B145" s="40"/>
      <c r="C145" s="41"/>
      <c r="D145" s="218" t="s">
        <v>138</v>
      </c>
      <c r="E145" s="41"/>
      <c r="F145" s="219" t="s">
        <v>1483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83</v>
      </c>
    </row>
    <row r="146" s="2" customFormat="1">
      <c r="A146" s="39"/>
      <c r="B146" s="40"/>
      <c r="C146" s="41"/>
      <c r="D146" s="223" t="s">
        <v>140</v>
      </c>
      <c r="E146" s="41"/>
      <c r="F146" s="224" t="s">
        <v>1484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83</v>
      </c>
    </row>
    <row r="147" s="13" customFormat="1">
      <c r="A147" s="13"/>
      <c r="B147" s="225"/>
      <c r="C147" s="226"/>
      <c r="D147" s="218" t="s">
        <v>142</v>
      </c>
      <c r="E147" s="227" t="s">
        <v>19</v>
      </c>
      <c r="F147" s="228" t="s">
        <v>285</v>
      </c>
      <c r="G147" s="226"/>
      <c r="H147" s="229">
        <v>20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142</v>
      </c>
      <c r="AU147" s="235" t="s">
        <v>83</v>
      </c>
      <c r="AV147" s="13" t="s">
        <v>83</v>
      </c>
      <c r="AW147" s="13" t="s">
        <v>35</v>
      </c>
      <c r="AX147" s="13" t="s">
        <v>73</v>
      </c>
      <c r="AY147" s="235" t="s">
        <v>129</v>
      </c>
    </row>
    <row r="148" s="15" customFormat="1">
      <c r="A148" s="15"/>
      <c r="B148" s="246"/>
      <c r="C148" s="247"/>
      <c r="D148" s="218" t="s">
        <v>142</v>
      </c>
      <c r="E148" s="248" t="s">
        <v>19</v>
      </c>
      <c r="F148" s="249" t="s">
        <v>145</v>
      </c>
      <c r="G148" s="247"/>
      <c r="H148" s="250">
        <v>20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142</v>
      </c>
      <c r="AU148" s="256" t="s">
        <v>83</v>
      </c>
      <c r="AV148" s="15" t="s">
        <v>136</v>
      </c>
      <c r="AW148" s="15" t="s">
        <v>35</v>
      </c>
      <c r="AX148" s="15" t="s">
        <v>81</v>
      </c>
      <c r="AY148" s="256" t="s">
        <v>129</v>
      </c>
    </row>
    <row r="149" s="2" customFormat="1" ht="16.5" customHeight="1">
      <c r="A149" s="39"/>
      <c r="B149" s="40"/>
      <c r="C149" s="260" t="s">
        <v>233</v>
      </c>
      <c r="D149" s="260" t="s">
        <v>371</v>
      </c>
      <c r="E149" s="261" t="s">
        <v>1485</v>
      </c>
      <c r="F149" s="262" t="s">
        <v>1486</v>
      </c>
      <c r="G149" s="263" t="s">
        <v>204</v>
      </c>
      <c r="H149" s="264">
        <v>20</v>
      </c>
      <c r="I149" s="265"/>
      <c r="J149" s="266">
        <f>ROUND(I149*H149,2)</f>
        <v>0</v>
      </c>
      <c r="K149" s="262" t="s">
        <v>135</v>
      </c>
      <c r="L149" s="267"/>
      <c r="M149" s="268" t="s">
        <v>19</v>
      </c>
      <c r="N149" s="269" t="s">
        <v>44</v>
      </c>
      <c r="O149" s="85"/>
      <c r="P149" s="214">
        <f>O149*H149</f>
        <v>0</v>
      </c>
      <c r="Q149" s="214">
        <v>0.017999999999999999</v>
      </c>
      <c r="R149" s="214">
        <f>Q149*H149</f>
        <v>0.35999999999999999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194</v>
      </c>
      <c r="AT149" s="216" t="s">
        <v>371</v>
      </c>
      <c r="AU149" s="216" t="s">
        <v>83</v>
      </c>
      <c r="AY149" s="18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136</v>
      </c>
      <c r="BM149" s="216" t="s">
        <v>1487</v>
      </c>
    </row>
    <row r="150" s="2" customFormat="1">
      <c r="A150" s="39"/>
      <c r="B150" s="40"/>
      <c r="C150" s="41"/>
      <c r="D150" s="218" t="s">
        <v>138</v>
      </c>
      <c r="E150" s="41"/>
      <c r="F150" s="219" t="s">
        <v>1486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83</v>
      </c>
    </row>
    <row r="151" s="2" customFormat="1">
      <c r="A151" s="39"/>
      <c r="B151" s="40"/>
      <c r="C151" s="41"/>
      <c r="D151" s="223" t="s">
        <v>140</v>
      </c>
      <c r="E151" s="41"/>
      <c r="F151" s="224" t="s">
        <v>1488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83</v>
      </c>
    </row>
    <row r="152" s="2" customFormat="1" ht="24.15" customHeight="1">
      <c r="A152" s="39"/>
      <c r="B152" s="40"/>
      <c r="C152" s="205" t="s">
        <v>8</v>
      </c>
      <c r="D152" s="205" t="s">
        <v>131</v>
      </c>
      <c r="E152" s="206" t="s">
        <v>1489</v>
      </c>
      <c r="F152" s="207" t="s">
        <v>1490</v>
      </c>
      <c r="G152" s="208" t="s">
        <v>204</v>
      </c>
      <c r="H152" s="209">
        <v>28</v>
      </c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6.0000000000000002E-05</v>
      </c>
      <c r="R152" s="214">
        <f>Q152*H152</f>
        <v>0.0016800000000000001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136</v>
      </c>
      <c r="AT152" s="216" t="s">
        <v>131</v>
      </c>
      <c r="AU152" s="216" t="s">
        <v>83</v>
      </c>
      <c r="AY152" s="18" t="s">
        <v>129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136</v>
      </c>
      <c r="BM152" s="216" t="s">
        <v>1491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1492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83</v>
      </c>
    </row>
    <row r="154" s="2" customFormat="1">
      <c r="A154" s="39"/>
      <c r="B154" s="40"/>
      <c r="C154" s="41"/>
      <c r="D154" s="223" t="s">
        <v>140</v>
      </c>
      <c r="E154" s="41"/>
      <c r="F154" s="224" t="s">
        <v>1493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83</v>
      </c>
    </row>
    <row r="155" s="13" customFormat="1">
      <c r="A155" s="13"/>
      <c r="B155" s="225"/>
      <c r="C155" s="226"/>
      <c r="D155" s="218" t="s">
        <v>142</v>
      </c>
      <c r="E155" s="227" t="s">
        <v>19</v>
      </c>
      <c r="F155" s="228" t="s">
        <v>350</v>
      </c>
      <c r="G155" s="226"/>
      <c r="H155" s="229">
        <v>28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83</v>
      </c>
      <c r="AV155" s="13" t="s">
        <v>83</v>
      </c>
      <c r="AW155" s="13" t="s">
        <v>35</v>
      </c>
      <c r="AX155" s="13" t="s">
        <v>73</v>
      </c>
      <c r="AY155" s="235" t="s">
        <v>129</v>
      </c>
    </row>
    <row r="156" s="15" customFormat="1">
      <c r="A156" s="15"/>
      <c r="B156" s="246"/>
      <c r="C156" s="247"/>
      <c r="D156" s="218" t="s">
        <v>142</v>
      </c>
      <c r="E156" s="248" t="s">
        <v>19</v>
      </c>
      <c r="F156" s="249" t="s">
        <v>145</v>
      </c>
      <c r="G156" s="247"/>
      <c r="H156" s="250">
        <v>28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142</v>
      </c>
      <c r="AU156" s="256" t="s">
        <v>83</v>
      </c>
      <c r="AV156" s="15" t="s">
        <v>136</v>
      </c>
      <c r="AW156" s="15" t="s">
        <v>35</v>
      </c>
      <c r="AX156" s="15" t="s">
        <v>81</v>
      </c>
      <c r="AY156" s="256" t="s">
        <v>129</v>
      </c>
    </row>
    <row r="157" s="2" customFormat="1" ht="21.75" customHeight="1">
      <c r="A157" s="39"/>
      <c r="B157" s="40"/>
      <c r="C157" s="260" t="s">
        <v>253</v>
      </c>
      <c r="D157" s="260" t="s">
        <v>371</v>
      </c>
      <c r="E157" s="261" t="s">
        <v>1494</v>
      </c>
      <c r="F157" s="262" t="s">
        <v>1495</v>
      </c>
      <c r="G157" s="263" t="s">
        <v>204</v>
      </c>
      <c r="H157" s="264">
        <v>28</v>
      </c>
      <c r="I157" s="265"/>
      <c r="J157" s="266">
        <f>ROUND(I157*H157,2)</f>
        <v>0</v>
      </c>
      <c r="K157" s="262" t="s">
        <v>135</v>
      </c>
      <c r="L157" s="267"/>
      <c r="M157" s="268" t="s">
        <v>19</v>
      </c>
      <c r="N157" s="269" t="s">
        <v>44</v>
      </c>
      <c r="O157" s="85"/>
      <c r="P157" s="214">
        <f>O157*H157</f>
        <v>0</v>
      </c>
      <c r="Q157" s="214">
        <v>0.0070899999999999999</v>
      </c>
      <c r="R157" s="214">
        <f>Q157*H157</f>
        <v>0.19852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194</v>
      </c>
      <c r="AT157" s="216" t="s">
        <v>371</v>
      </c>
      <c r="AU157" s="216" t="s">
        <v>83</v>
      </c>
      <c r="AY157" s="18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136</v>
      </c>
      <c r="BM157" s="216" t="s">
        <v>1496</v>
      </c>
    </row>
    <row r="158" s="2" customFormat="1">
      <c r="A158" s="39"/>
      <c r="B158" s="40"/>
      <c r="C158" s="41"/>
      <c r="D158" s="218" t="s">
        <v>138</v>
      </c>
      <c r="E158" s="41"/>
      <c r="F158" s="219" t="s">
        <v>1495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138</v>
      </c>
      <c r="AU158" s="18" t="s">
        <v>83</v>
      </c>
    </row>
    <row r="159" s="2" customFormat="1">
      <c r="A159" s="39"/>
      <c r="B159" s="40"/>
      <c r="C159" s="41"/>
      <c r="D159" s="223" t="s">
        <v>140</v>
      </c>
      <c r="E159" s="41"/>
      <c r="F159" s="224" t="s">
        <v>1497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83</v>
      </c>
    </row>
    <row r="160" s="2" customFormat="1" ht="37.8" customHeight="1">
      <c r="A160" s="39"/>
      <c r="B160" s="40"/>
      <c r="C160" s="205" t="s">
        <v>261</v>
      </c>
      <c r="D160" s="205" t="s">
        <v>131</v>
      </c>
      <c r="E160" s="206" t="s">
        <v>1498</v>
      </c>
      <c r="F160" s="207" t="s">
        <v>1499</v>
      </c>
      <c r="G160" s="208" t="s">
        <v>204</v>
      </c>
      <c r="H160" s="209">
        <v>84</v>
      </c>
      <c r="I160" s="210"/>
      <c r="J160" s="211">
        <f>ROUND(I160*H160,2)</f>
        <v>0</v>
      </c>
      <c r="K160" s="207" t="s">
        <v>135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136</v>
      </c>
      <c r="AT160" s="216" t="s">
        <v>131</v>
      </c>
      <c r="AU160" s="216" t="s">
        <v>83</v>
      </c>
      <c r="AY160" s="18" t="s">
        <v>129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136</v>
      </c>
      <c r="BM160" s="216" t="s">
        <v>1500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1501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83</v>
      </c>
    </row>
    <row r="162" s="2" customFormat="1">
      <c r="A162" s="39"/>
      <c r="B162" s="40"/>
      <c r="C162" s="41"/>
      <c r="D162" s="223" t="s">
        <v>140</v>
      </c>
      <c r="E162" s="41"/>
      <c r="F162" s="224" t="s">
        <v>1502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83</v>
      </c>
    </row>
    <row r="163" s="13" customFormat="1">
      <c r="A163" s="13"/>
      <c r="B163" s="225"/>
      <c r="C163" s="226"/>
      <c r="D163" s="218" t="s">
        <v>142</v>
      </c>
      <c r="E163" s="227" t="s">
        <v>19</v>
      </c>
      <c r="F163" s="228" t="s">
        <v>1503</v>
      </c>
      <c r="G163" s="226"/>
      <c r="H163" s="229">
        <v>84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142</v>
      </c>
      <c r="AU163" s="235" t="s">
        <v>83</v>
      </c>
      <c r="AV163" s="13" t="s">
        <v>83</v>
      </c>
      <c r="AW163" s="13" t="s">
        <v>35</v>
      </c>
      <c r="AX163" s="13" t="s">
        <v>73</v>
      </c>
      <c r="AY163" s="235" t="s">
        <v>129</v>
      </c>
    </row>
    <row r="164" s="15" customFormat="1">
      <c r="A164" s="15"/>
      <c r="B164" s="246"/>
      <c r="C164" s="247"/>
      <c r="D164" s="218" t="s">
        <v>142</v>
      </c>
      <c r="E164" s="248" t="s">
        <v>19</v>
      </c>
      <c r="F164" s="249" t="s">
        <v>145</v>
      </c>
      <c r="G164" s="247"/>
      <c r="H164" s="250">
        <v>84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142</v>
      </c>
      <c r="AU164" s="256" t="s">
        <v>83</v>
      </c>
      <c r="AV164" s="15" t="s">
        <v>136</v>
      </c>
      <c r="AW164" s="15" t="s">
        <v>35</v>
      </c>
      <c r="AX164" s="15" t="s">
        <v>81</v>
      </c>
      <c r="AY164" s="256" t="s">
        <v>129</v>
      </c>
    </row>
    <row r="165" s="2" customFormat="1" ht="24.15" customHeight="1">
      <c r="A165" s="39"/>
      <c r="B165" s="40"/>
      <c r="C165" s="205" t="s">
        <v>270</v>
      </c>
      <c r="D165" s="205" t="s">
        <v>131</v>
      </c>
      <c r="E165" s="206" t="s">
        <v>1504</v>
      </c>
      <c r="F165" s="207" t="s">
        <v>1505</v>
      </c>
      <c r="G165" s="208" t="s">
        <v>134</v>
      </c>
      <c r="H165" s="209">
        <v>20.16</v>
      </c>
      <c r="I165" s="210"/>
      <c r="J165" s="211">
        <f>ROUND(I165*H165,2)</f>
        <v>0</v>
      </c>
      <c r="K165" s="207" t="s">
        <v>135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3.0000000000000001E-05</v>
      </c>
      <c r="R165" s="214">
        <f>Q165*H165</f>
        <v>0.00060480000000000006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136</v>
      </c>
      <c r="AT165" s="216" t="s">
        <v>131</v>
      </c>
      <c r="AU165" s="216" t="s">
        <v>83</v>
      </c>
      <c r="AY165" s="18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136</v>
      </c>
      <c r="BM165" s="216" t="s">
        <v>1506</v>
      </c>
    </row>
    <row r="166" s="2" customFormat="1">
      <c r="A166" s="39"/>
      <c r="B166" s="40"/>
      <c r="C166" s="41"/>
      <c r="D166" s="218" t="s">
        <v>138</v>
      </c>
      <c r="E166" s="41"/>
      <c r="F166" s="219" t="s">
        <v>1507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83</v>
      </c>
    </row>
    <row r="167" s="2" customFormat="1">
      <c r="A167" s="39"/>
      <c r="B167" s="40"/>
      <c r="C167" s="41"/>
      <c r="D167" s="223" t="s">
        <v>140</v>
      </c>
      <c r="E167" s="41"/>
      <c r="F167" s="224" t="s">
        <v>1508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83</v>
      </c>
    </row>
    <row r="168" s="13" customFormat="1">
      <c r="A168" s="13"/>
      <c r="B168" s="225"/>
      <c r="C168" s="226"/>
      <c r="D168" s="218" t="s">
        <v>142</v>
      </c>
      <c r="E168" s="227" t="s">
        <v>19</v>
      </c>
      <c r="F168" s="228" t="s">
        <v>1509</v>
      </c>
      <c r="G168" s="226"/>
      <c r="H168" s="229">
        <v>20.16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142</v>
      </c>
      <c r="AU168" s="235" t="s">
        <v>83</v>
      </c>
      <c r="AV168" s="13" t="s">
        <v>83</v>
      </c>
      <c r="AW168" s="13" t="s">
        <v>35</v>
      </c>
      <c r="AX168" s="13" t="s">
        <v>73</v>
      </c>
      <c r="AY168" s="235" t="s">
        <v>129</v>
      </c>
    </row>
    <row r="169" s="15" customFormat="1">
      <c r="A169" s="15"/>
      <c r="B169" s="246"/>
      <c r="C169" s="247"/>
      <c r="D169" s="218" t="s">
        <v>142</v>
      </c>
      <c r="E169" s="248" t="s">
        <v>19</v>
      </c>
      <c r="F169" s="249" t="s">
        <v>145</v>
      </c>
      <c r="G169" s="247"/>
      <c r="H169" s="250">
        <v>20.16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142</v>
      </c>
      <c r="AU169" s="256" t="s">
        <v>83</v>
      </c>
      <c r="AV169" s="15" t="s">
        <v>136</v>
      </c>
      <c r="AW169" s="15" t="s">
        <v>35</v>
      </c>
      <c r="AX169" s="15" t="s">
        <v>81</v>
      </c>
      <c r="AY169" s="256" t="s">
        <v>129</v>
      </c>
    </row>
    <row r="170" s="2" customFormat="1" ht="16.5" customHeight="1">
      <c r="A170" s="39"/>
      <c r="B170" s="40"/>
      <c r="C170" s="260" t="s">
        <v>277</v>
      </c>
      <c r="D170" s="260" t="s">
        <v>371</v>
      </c>
      <c r="E170" s="261" t="s">
        <v>1510</v>
      </c>
      <c r="F170" s="262" t="s">
        <v>1511</v>
      </c>
      <c r="G170" s="263" t="s">
        <v>134</v>
      </c>
      <c r="H170" s="264">
        <v>20.16</v>
      </c>
      <c r="I170" s="265"/>
      <c r="J170" s="266">
        <f>ROUND(I170*H170,2)</f>
        <v>0</v>
      </c>
      <c r="K170" s="262" t="s">
        <v>135</v>
      </c>
      <c r="L170" s="267"/>
      <c r="M170" s="268" t="s">
        <v>19</v>
      </c>
      <c r="N170" s="269" t="s">
        <v>44</v>
      </c>
      <c r="O170" s="85"/>
      <c r="P170" s="214">
        <f>O170*H170</f>
        <v>0</v>
      </c>
      <c r="Q170" s="214">
        <v>0.00050000000000000001</v>
      </c>
      <c r="R170" s="214">
        <f>Q170*H170</f>
        <v>0.01008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194</v>
      </c>
      <c r="AT170" s="216" t="s">
        <v>371</v>
      </c>
      <c r="AU170" s="216" t="s">
        <v>83</v>
      </c>
      <c r="AY170" s="18" t="s">
        <v>129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136</v>
      </c>
      <c r="BM170" s="216" t="s">
        <v>1512</v>
      </c>
    </row>
    <row r="171" s="2" customFormat="1">
      <c r="A171" s="39"/>
      <c r="B171" s="40"/>
      <c r="C171" s="41"/>
      <c r="D171" s="218" t="s">
        <v>138</v>
      </c>
      <c r="E171" s="41"/>
      <c r="F171" s="219" t="s">
        <v>1511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83</v>
      </c>
    </row>
    <row r="172" s="2" customFormat="1">
      <c r="A172" s="39"/>
      <c r="B172" s="40"/>
      <c r="C172" s="41"/>
      <c r="D172" s="223" t="s">
        <v>140</v>
      </c>
      <c r="E172" s="41"/>
      <c r="F172" s="224" t="s">
        <v>1513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83</v>
      </c>
    </row>
    <row r="173" s="2" customFormat="1" ht="24.15" customHeight="1">
      <c r="A173" s="39"/>
      <c r="B173" s="40"/>
      <c r="C173" s="205" t="s">
        <v>285</v>
      </c>
      <c r="D173" s="205" t="s">
        <v>131</v>
      </c>
      <c r="E173" s="206" t="s">
        <v>1514</v>
      </c>
      <c r="F173" s="207" t="s">
        <v>1515</v>
      </c>
      <c r="G173" s="208" t="s">
        <v>204</v>
      </c>
      <c r="H173" s="209">
        <v>84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0.0012800000000000001</v>
      </c>
      <c r="R173" s="214">
        <f>Q173*H173</f>
        <v>0.10752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1516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1517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1518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3" customFormat="1">
      <c r="A176" s="13"/>
      <c r="B176" s="225"/>
      <c r="C176" s="226"/>
      <c r="D176" s="218" t="s">
        <v>142</v>
      </c>
      <c r="E176" s="227" t="s">
        <v>19</v>
      </c>
      <c r="F176" s="228" t="s">
        <v>1519</v>
      </c>
      <c r="G176" s="226"/>
      <c r="H176" s="229">
        <v>84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142</v>
      </c>
      <c r="AU176" s="235" t="s">
        <v>83</v>
      </c>
      <c r="AV176" s="13" t="s">
        <v>83</v>
      </c>
      <c r="AW176" s="13" t="s">
        <v>35</v>
      </c>
      <c r="AX176" s="13" t="s">
        <v>73</v>
      </c>
      <c r="AY176" s="235" t="s">
        <v>129</v>
      </c>
    </row>
    <row r="177" s="15" customFormat="1">
      <c r="A177" s="15"/>
      <c r="B177" s="246"/>
      <c r="C177" s="247"/>
      <c r="D177" s="218" t="s">
        <v>142</v>
      </c>
      <c r="E177" s="248" t="s">
        <v>19</v>
      </c>
      <c r="F177" s="249" t="s">
        <v>145</v>
      </c>
      <c r="G177" s="247"/>
      <c r="H177" s="250">
        <v>84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142</v>
      </c>
      <c r="AU177" s="256" t="s">
        <v>83</v>
      </c>
      <c r="AV177" s="15" t="s">
        <v>136</v>
      </c>
      <c r="AW177" s="15" t="s">
        <v>35</v>
      </c>
      <c r="AX177" s="15" t="s">
        <v>81</v>
      </c>
      <c r="AY177" s="256" t="s">
        <v>129</v>
      </c>
    </row>
    <row r="178" s="2" customFormat="1" ht="24.15" customHeight="1">
      <c r="A178" s="39"/>
      <c r="B178" s="40"/>
      <c r="C178" s="205" t="s">
        <v>7</v>
      </c>
      <c r="D178" s="205" t="s">
        <v>131</v>
      </c>
      <c r="E178" s="206" t="s">
        <v>1520</v>
      </c>
      <c r="F178" s="207" t="s">
        <v>1521</v>
      </c>
      <c r="G178" s="208" t="s">
        <v>204</v>
      </c>
      <c r="H178" s="209">
        <v>28</v>
      </c>
      <c r="I178" s="210"/>
      <c r="J178" s="211">
        <f>ROUND(I178*H178,2)</f>
        <v>0</v>
      </c>
      <c r="K178" s="207" t="s">
        <v>135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136</v>
      </c>
      <c r="AT178" s="216" t="s">
        <v>131</v>
      </c>
      <c r="AU178" s="216" t="s">
        <v>83</v>
      </c>
      <c r="AY178" s="18" t="s">
        <v>129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136</v>
      </c>
      <c r="BM178" s="216" t="s">
        <v>1522</v>
      </c>
    </row>
    <row r="179" s="2" customFormat="1">
      <c r="A179" s="39"/>
      <c r="B179" s="40"/>
      <c r="C179" s="41"/>
      <c r="D179" s="218" t="s">
        <v>138</v>
      </c>
      <c r="E179" s="41"/>
      <c r="F179" s="219" t="s">
        <v>1523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83</v>
      </c>
    </row>
    <row r="180" s="2" customFormat="1">
      <c r="A180" s="39"/>
      <c r="B180" s="40"/>
      <c r="C180" s="41"/>
      <c r="D180" s="223" t="s">
        <v>140</v>
      </c>
      <c r="E180" s="41"/>
      <c r="F180" s="224" t="s">
        <v>1524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140</v>
      </c>
      <c r="AU180" s="18" t="s">
        <v>83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350</v>
      </c>
      <c r="G181" s="226"/>
      <c r="H181" s="229">
        <v>28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28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24.15" customHeight="1">
      <c r="A183" s="39"/>
      <c r="B183" s="40"/>
      <c r="C183" s="205" t="s">
        <v>297</v>
      </c>
      <c r="D183" s="205" t="s">
        <v>131</v>
      </c>
      <c r="E183" s="206" t="s">
        <v>1525</v>
      </c>
      <c r="F183" s="207" t="s">
        <v>1526</v>
      </c>
      <c r="G183" s="208" t="s">
        <v>134</v>
      </c>
      <c r="H183" s="209">
        <v>33.600000000000001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1527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1528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1529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3" customFormat="1">
      <c r="A186" s="13"/>
      <c r="B186" s="225"/>
      <c r="C186" s="226"/>
      <c r="D186" s="218" t="s">
        <v>142</v>
      </c>
      <c r="E186" s="227" t="s">
        <v>19</v>
      </c>
      <c r="F186" s="228" t="s">
        <v>1530</v>
      </c>
      <c r="G186" s="226"/>
      <c r="H186" s="229">
        <v>33.600000000000001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142</v>
      </c>
      <c r="AU186" s="235" t="s">
        <v>83</v>
      </c>
      <c r="AV186" s="13" t="s">
        <v>83</v>
      </c>
      <c r="AW186" s="13" t="s">
        <v>35</v>
      </c>
      <c r="AX186" s="13" t="s">
        <v>73</v>
      </c>
      <c r="AY186" s="235" t="s">
        <v>129</v>
      </c>
    </row>
    <row r="187" s="15" customFormat="1">
      <c r="A187" s="15"/>
      <c r="B187" s="246"/>
      <c r="C187" s="247"/>
      <c r="D187" s="218" t="s">
        <v>142</v>
      </c>
      <c r="E187" s="248" t="s">
        <v>19</v>
      </c>
      <c r="F187" s="249" t="s">
        <v>145</v>
      </c>
      <c r="G187" s="247"/>
      <c r="H187" s="250">
        <v>33.600000000000001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142</v>
      </c>
      <c r="AU187" s="256" t="s">
        <v>83</v>
      </c>
      <c r="AV187" s="15" t="s">
        <v>136</v>
      </c>
      <c r="AW187" s="15" t="s">
        <v>35</v>
      </c>
      <c r="AX187" s="15" t="s">
        <v>81</v>
      </c>
      <c r="AY187" s="256" t="s">
        <v>129</v>
      </c>
    </row>
    <row r="188" s="2" customFormat="1" ht="21.75" customHeight="1">
      <c r="A188" s="39"/>
      <c r="B188" s="40"/>
      <c r="C188" s="205" t="s">
        <v>304</v>
      </c>
      <c r="D188" s="205" t="s">
        <v>131</v>
      </c>
      <c r="E188" s="206" t="s">
        <v>1531</v>
      </c>
      <c r="F188" s="207" t="s">
        <v>1532</v>
      </c>
      <c r="G188" s="208" t="s">
        <v>204</v>
      </c>
      <c r="H188" s="209">
        <v>84</v>
      </c>
      <c r="I188" s="210"/>
      <c r="J188" s="211">
        <f>ROUND(I188*H188,2)</f>
        <v>0</v>
      </c>
      <c r="K188" s="207" t="s">
        <v>135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136</v>
      </c>
      <c r="AT188" s="216" t="s">
        <v>131</v>
      </c>
      <c r="AU188" s="216" t="s">
        <v>83</v>
      </c>
      <c r="AY188" s="18" t="s">
        <v>129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136</v>
      </c>
      <c r="BM188" s="216" t="s">
        <v>1533</v>
      </c>
    </row>
    <row r="189" s="2" customFormat="1">
      <c r="A189" s="39"/>
      <c r="B189" s="40"/>
      <c r="C189" s="41"/>
      <c r="D189" s="218" t="s">
        <v>138</v>
      </c>
      <c r="E189" s="41"/>
      <c r="F189" s="219" t="s">
        <v>1534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138</v>
      </c>
      <c r="AU189" s="18" t="s">
        <v>83</v>
      </c>
    </row>
    <row r="190" s="2" customFormat="1">
      <c r="A190" s="39"/>
      <c r="B190" s="40"/>
      <c r="C190" s="41"/>
      <c r="D190" s="223" t="s">
        <v>140</v>
      </c>
      <c r="E190" s="41"/>
      <c r="F190" s="224" t="s">
        <v>1535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83</v>
      </c>
    </row>
    <row r="191" s="13" customFormat="1">
      <c r="A191" s="13"/>
      <c r="B191" s="225"/>
      <c r="C191" s="226"/>
      <c r="D191" s="218" t="s">
        <v>142</v>
      </c>
      <c r="E191" s="227" t="s">
        <v>19</v>
      </c>
      <c r="F191" s="228" t="s">
        <v>1519</v>
      </c>
      <c r="G191" s="226"/>
      <c r="H191" s="229">
        <v>84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142</v>
      </c>
      <c r="AU191" s="235" t="s">
        <v>83</v>
      </c>
      <c r="AV191" s="13" t="s">
        <v>83</v>
      </c>
      <c r="AW191" s="13" t="s">
        <v>35</v>
      </c>
      <c r="AX191" s="13" t="s">
        <v>73</v>
      </c>
      <c r="AY191" s="235" t="s">
        <v>129</v>
      </c>
    </row>
    <row r="192" s="15" customFormat="1">
      <c r="A192" s="15"/>
      <c r="B192" s="246"/>
      <c r="C192" s="247"/>
      <c r="D192" s="218" t="s">
        <v>142</v>
      </c>
      <c r="E192" s="248" t="s">
        <v>19</v>
      </c>
      <c r="F192" s="249" t="s">
        <v>145</v>
      </c>
      <c r="G192" s="247"/>
      <c r="H192" s="250">
        <v>84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142</v>
      </c>
      <c r="AU192" s="256" t="s">
        <v>83</v>
      </c>
      <c r="AV192" s="15" t="s">
        <v>136</v>
      </c>
      <c r="AW192" s="15" t="s">
        <v>35</v>
      </c>
      <c r="AX192" s="15" t="s">
        <v>81</v>
      </c>
      <c r="AY192" s="256" t="s">
        <v>129</v>
      </c>
    </row>
    <row r="193" s="2" customFormat="1" ht="21.75" customHeight="1">
      <c r="A193" s="39"/>
      <c r="B193" s="40"/>
      <c r="C193" s="205" t="s">
        <v>311</v>
      </c>
      <c r="D193" s="205" t="s">
        <v>131</v>
      </c>
      <c r="E193" s="206" t="s">
        <v>1536</v>
      </c>
      <c r="F193" s="207" t="s">
        <v>1537</v>
      </c>
      <c r="G193" s="208" t="s">
        <v>134</v>
      </c>
      <c r="H193" s="209">
        <v>42</v>
      </c>
      <c r="I193" s="210"/>
      <c r="J193" s="211">
        <f>ROUND(I193*H193,2)</f>
        <v>0</v>
      </c>
      <c r="K193" s="207" t="s">
        <v>135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131</v>
      </c>
      <c r="AU193" s="216" t="s">
        <v>83</v>
      </c>
      <c r="AY193" s="18" t="s">
        <v>129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136</v>
      </c>
      <c r="BM193" s="216" t="s">
        <v>1538</v>
      </c>
    </row>
    <row r="194" s="2" customFormat="1">
      <c r="A194" s="39"/>
      <c r="B194" s="40"/>
      <c r="C194" s="41"/>
      <c r="D194" s="218" t="s">
        <v>138</v>
      </c>
      <c r="E194" s="41"/>
      <c r="F194" s="219" t="s">
        <v>1539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138</v>
      </c>
      <c r="AU194" s="18" t="s">
        <v>83</v>
      </c>
    </row>
    <row r="195" s="2" customFormat="1">
      <c r="A195" s="39"/>
      <c r="B195" s="40"/>
      <c r="C195" s="41"/>
      <c r="D195" s="223" t="s">
        <v>140</v>
      </c>
      <c r="E195" s="41"/>
      <c r="F195" s="224" t="s">
        <v>1540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140</v>
      </c>
      <c r="AU195" s="18" t="s">
        <v>83</v>
      </c>
    </row>
    <row r="196" s="13" customFormat="1">
      <c r="A196" s="13"/>
      <c r="B196" s="225"/>
      <c r="C196" s="226"/>
      <c r="D196" s="218" t="s">
        <v>142</v>
      </c>
      <c r="E196" s="227" t="s">
        <v>19</v>
      </c>
      <c r="F196" s="228" t="s">
        <v>1541</v>
      </c>
      <c r="G196" s="226"/>
      <c r="H196" s="229">
        <v>42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142</v>
      </c>
      <c r="AU196" s="235" t="s">
        <v>83</v>
      </c>
      <c r="AV196" s="13" t="s">
        <v>83</v>
      </c>
      <c r="AW196" s="13" t="s">
        <v>35</v>
      </c>
      <c r="AX196" s="13" t="s">
        <v>73</v>
      </c>
      <c r="AY196" s="235" t="s">
        <v>129</v>
      </c>
    </row>
    <row r="197" s="15" customFormat="1">
      <c r="A197" s="15"/>
      <c r="B197" s="246"/>
      <c r="C197" s="247"/>
      <c r="D197" s="218" t="s">
        <v>142</v>
      </c>
      <c r="E197" s="248" t="s">
        <v>19</v>
      </c>
      <c r="F197" s="249" t="s">
        <v>145</v>
      </c>
      <c r="G197" s="247"/>
      <c r="H197" s="250">
        <v>42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142</v>
      </c>
      <c r="AU197" s="256" t="s">
        <v>83</v>
      </c>
      <c r="AV197" s="15" t="s">
        <v>136</v>
      </c>
      <c r="AW197" s="15" t="s">
        <v>35</v>
      </c>
      <c r="AX197" s="15" t="s">
        <v>81</v>
      </c>
      <c r="AY197" s="256" t="s">
        <v>129</v>
      </c>
    </row>
    <row r="198" s="2" customFormat="1" ht="24.15" customHeight="1">
      <c r="A198" s="39"/>
      <c r="B198" s="40"/>
      <c r="C198" s="260" t="s">
        <v>322</v>
      </c>
      <c r="D198" s="260" t="s">
        <v>371</v>
      </c>
      <c r="E198" s="261" t="s">
        <v>1542</v>
      </c>
      <c r="F198" s="262" t="s">
        <v>1543</v>
      </c>
      <c r="G198" s="263" t="s">
        <v>134</v>
      </c>
      <c r="H198" s="264">
        <v>42</v>
      </c>
      <c r="I198" s="265"/>
      <c r="J198" s="266">
        <f>ROUND(I198*H198,2)</f>
        <v>0</v>
      </c>
      <c r="K198" s="262" t="s">
        <v>135</v>
      </c>
      <c r="L198" s="267"/>
      <c r="M198" s="268" t="s">
        <v>19</v>
      </c>
      <c r="N198" s="269" t="s">
        <v>44</v>
      </c>
      <c r="O198" s="85"/>
      <c r="P198" s="214">
        <f>O198*H198</f>
        <v>0</v>
      </c>
      <c r="Q198" s="214">
        <v>0.00010000000000000001</v>
      </c>
      <c r="R198" s="214">
        <f>Q198*H198</f>
        <v>0.0042000000000000006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194</v>
      </c>
      <c r="AT198" s="216" t="s">
        <v>371</v>
      </c>
      <c r="AU198" s="216" t="s">
        <v>83</v>
      </c>
      <c r="AY198" s="18" t="s">
        <v>129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136</v>
      </c>
      <c r="BM198" s="216" t="s">
        <v>1544</v>
      </c>
    </row>
    <row r="199" s="2" customFormat="1">
      <c r="A199" s="39"/>
      <c r="B199" s="40"/>
      <c r="C199" s="41"/>
      <c r="D199" s="218" t="s">
        <v>138</v>
      </c>
      <c r="E199" s="41"/>
      <c r="F199" s="219" t="s">
        <v>1543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83</v>
      </c>
    </row>
    <row r="200" s="2" customFormat="1">
      <c r="A200" s="39"/>
      <c r="B200" s="40"/>
      <c r="C200" s="41"/>
      <c r="D200" s="223" t="s">
        <v>140</v>
      </c>
      <c r="E200" s="41"/>
      <c r="F200" s="224" t="s">
        <v>1545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83</v>
      </c>
    </row>
    <row r="201" s="2" customFormat="1" ht="21.75" customHeight="1">
      <c r="A201" s="39"/>
      <c r="B201" s="40"/>
      <c r="C201" s="205" t="s">
        <v>330</v>
      </c>
      <c r="D201" s="205" t="s">
        <v>131</v>
      </c>
      <c r="E201" s="206" t="s">
        <v>627</v>
      </c>
      <c r="F201" s="207" t="s">
        <v>628</v>
      </c>
      <c r="G201" s="208" t="s">
        <v>154</v>
      </c>
      <c r="H201" s="209">
        <v>23.039999999999999</v>
      </c>
      <c r="I201" s="210"/>
      <c r="J201" s="211">
        <f>ROUND(I201*H201,2)</f>
        <v>0</v>
      </c>
      <c r="K201" s="207" t="s">
        <v>135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136</v>
      </c>
      <c r="AT201" s="216" t="s">
        <v>131</v>
      </c>
      <c r="AU201" s="216" t="s">
        <v>83</v>
      </c>
      <c r="AY201" s="18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136</v>
      </c>
      <c r="BM201" s="216" t="s">
        <v>1546</v>
      </c>
    </row>
    <row r="202" s="2" customFormat="1">
      <c r="A202" s="39"/>
      <c r="B202" s="40"/>
      <c r="C202" s="41"/>
      <c r="D202" s="218" t="s">
        <v>138</v>
      </c>
      <c r="E202" s="41"/>
      <c r="F202" s="219" t="s">
        <v>630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83</v>
      </c>
    </row>
    <row r="203" s="2" customFormat="1">
      <c r="A203" s="39"/>
      <c r="B203" s="40"/>
      <c r="C203" s="41"/>
      <c r="D203" s="223" t="s">
        <v>140</v>
      </c>
      <c r="E203" s="41"/>
      <c r="F203" s="224" t="s">
        <v>631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83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1547</v>
      </c>
      <c r="G204" s="226"/>
      <c r="H204" s="229">
        <v>23.039999999999999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83</v>
      </c>
      <c r="AV204" s="13" t="s">
        <v>83</v>
      </c>
      <c r="AW204" s="13" t="s">
        <v>35</v>
      </c>
      <c r="AX204" s="13" t="s">
        <v>73</v>
      </c>
      <c r="AY204" s="235" t="s">
        <v>129</v>
      </c>
    </row>
    <row r="205" s="15" customFormat="1">
      <c r="A205" s="15"/>
      <c r="B205" s="246"/>
      <c r="C205" s="247"/>
      <c r="D205" s="218" t="s">
        <v>142</v>
      </c>
      <c r="E205" s="248" t="s">
        <v>19</v>
      </c>
      <c r="F205" s="249" t="s">
        <v>145</v>
      </c>
      <c r="G205" s="247"/>
      <c r="H205" s="250">
        <v>23.039999999999999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142</v>
      </c>
      <c r="AU205" s="256" t="s">
        <v>83</v>
      </c>
      <c r="AV205" s="15" t="s">
        <v>136</v>
      </c>
      <c r="AW205" s="15" t="s">
        <v>35</v>
      </c>
      <c r="AX205" s="15" t="s">
        <v>81</v>
      </c>
      <c r="AY205" s="256" t="s">
        <v>129</v>
      </c>
    </row>
    <row r="206" s="2" customFormat="1" ht="24.15" customHeight="1">
      <c r="A206" s="39"/>
      <c r="B206" s="40"/>
      <c r="C206" s="205" t="s">
        <v>338</v>
      </c>
      <c r="D206" s="205" t="s">
        <v>131</v>
      </c>
      <c r="E206" s="206" t="s">
        <v>633</v>
      </c>
      <c r="F206" s="207" t="s">
        <v>634</v>
      </c>
      <c r="G206" s="208" t="s">
        <v>154</v>
      </c>
      <c r="H206" s="209">
        <v>576</v>
      </c>
      <c r="I206" s="210"/>
      <c r="J206" s="211">
        <f>ROUND(I206*H206,2)</f>
        <v>0</v>
      </c>
      <c r="K206" s="207" t="s">
        <v>135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136</v>
      </c>
      <c r="AT206" s="216" t="s">
        <v>131</v>
      </c>
      <c r="AU206" s="216" t="s">
        <v>83</v>
      </c>
      <c r="AY206" s="18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136</v>
      </c>
      <c r="BM206" s="216" t="s">
        <v>1548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636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83</v>
      </c>
    </row>
    <row r="208" s="2" customFormat="1">
      <c r="A208" s="39"/>
      <c r="B208" s="40"/>
      <c r="C208" s="41"/>
      <c r="D208" s="223" t="s">
        <v>140</v>
      </c>
      <c r="E208" s="41"/>
      <c r="F208" s="224" t="s">
        <v>637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83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1549</v>
      </c>
      <c r="G209" s="226"/>
      <c r="H209" s="229">
        <v>576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576</v>
      </c>
      <c r="I210" s="251"/>
      <c r="J210" s="247"/>
      <c r="K210" s="247"/>
      <c r="L210" s="252"/>
      <c r="M210" s="257"/>
      <c r="N210" s="258"/>
      <c r="O210" s="258"/>
      <c r="P210" s="258"/>
      <c r="Q210" s="258"/>
      <c r="R210" s="258"/>
      <c r="S210" s="258"/>
      <c r="T210" s="25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68K3X7ib4Ft7f/ke1bqY+Pt3yhUKgCLuO5NIcUzdq7KrBDQ1djPAbFE4cBqGETVX0UjBENaN2n7gAisJ7M7MCA==" hashValue="a88vHmZF5tXkgd4UEVevY5/8+Bj9h1di5noVZnKpSPy4JzQr9z2CQ4sS0NgmtC81JpIDY/DNxwI/y4jRLjqUoA==" algorithmName="SHA-512" password="CC35"/>
  <autoFilter ref="C80:K2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83101215"/>
    <hyperlink ref="F92" r:id="rId2" display="https://podminky.urs.cz/item/CS_URS_2021_02/10321100"/>
    <hyperlink ref="F96" r:id="rId3" display="https://podminky.urs.cz/item/CS_URS_2021_02/183106613"/>
    <hyperlink ref="F101" r:id="rId4" display="https://podminky.urs.cz/item/CS_URS_2021_02/69311085"/>
    <hyperlink ref="F105" r:id="rId5" display="https://podminky.urs.cz/item/CS_URS_2021_02/183111212"/>
    <hyperlink ref="F110" r:id="rId6" display="https://podminky.urs.cz/item/CS_URS_2021_02/10321100"/>
    <hyperlink ref="F114" r:id="rId7" display="https://podminky.urs.cz/item/CS_URS_2021_02/183117215"/>
    <hyperlink ref="F119" r:id="rId8" display="https://podminky.urs.cz/item/CS_URS_2021_02/184102132"/>
    <hyperlink ref="F126" r:id="rId9" display="https://podminky.urs.cz/item/CS_URS_2021_02/02650381"/>
    <hyperlink ref="F131" r:id="rId10" display="https://podminky.urs.cz/item/CS_URS_2021_02/02650430"/>
    <hyperlink ref="F136" r:id="rId11" display="https://podminky.urs.cz/item/CS_URS_2021_02/0264044599"/>
    <hyperlink ref="F141" r:id="rId12" display="https://podminky.urs.cz/item/CS_URS_2021_02/0265202699"/>
    <hyperlink ref="F146" r:id="rId13" display="https://podminky.urs.cz/item/CS_URS_2021_02/184102211"/>
    <hyperlink ref="F151" r:id="rId14" display="https://podminky.urs.cz/item/CS_URS_2021_02/0265202399"/>
    <hyperlink ref="F154" r:id="rId15" display="https://podminky.urs.cz/item/CS_URS_2021_02/184215133"/>
    <hyperlink ref="F159" r:id="rId16" display="https://podminky.urs.cz/item/CS_URS_2021_02/60591257"/>
    <hyperlink ref="F162" r:id="rId17" display="https://podminky.urs.cz/item/CS_URS_2021_02/184401111"/>
    <hyperlink ref="F167" r:id="rId18" display="https://podminky.urs.cz/item/CS_URS_2021_02/184501141"/>
    <hyperlink ref="F172" r:id="rId19" display="https://podminky.urs.cz/item/CS_URS_2021_02/61894001"/>
    <hyperlink ref="F175" r:id="rId20" display="https://podminky.urs.cz/item/CS_URS_2021_02/184502114"/>
    <hyperlink ref="F180" r:id="rId21" display="https://podminky.urs.cz/item/CS_URS_2021_02/184801121"/>
    <hyperlink ref="F185" r:id="rId22" display="https://podminky.urs.cz/item/CS_URS_2021_02/184802617"/>
    <hyperlink ref="F190" r:id="rId23" display="https://podminky.urs.cz/item/CS_URS_2021_02/184806111"/>
    <hyperlink ref="F195" r:id="rId24" display="https://podminky.urs.cz/item/CS_URS_2021_02/184911311"/>
    <hyperlink ref="F200" r:id="rId25" display="https://podminky.urs.cz/item/CS_URS_2021_02/69311225"/>
    <hyperlink ref="F203" r:id="rId26" display="https://podminky.urs.cz/item/CS_URS_2021_02/185851121"/>
    <hyperlink ref="F208" r:id="rId27" display="https://podminky.urs.cz/item/CS_URS_2021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1550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ROUND((SUM(BE84:BE163)),  2)</f>
        <v>0</v>
      </c>
      <c r="G33" s="39"/>
      <c r="H33" s="39"/>
      <c r="I33" s="149">
        <v>0.20999999999999999</v>
      </c>
      <c r="J33" s="148">
        <f>ROUND(((SUM(BE84:BE163))*I33),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ROUND((SUM(BF84:BF163)),  2)</f>
        <v>0</v>
      </c>
      <c r="G34" s="39"/>
      <c r="H34" s="39"/>
      <c r="I34" s="149">
        <v>0.14999999999999999</v>
      </c>
      <c r="J34" s="148">
        <f>ROUND(((SUM(BF84:BF163))*I34),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ROUND((SUM(BG84:BG163)),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ROUND((SUM(BH84:BH163)),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ROUND((SUM(BI84:BI163)),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1551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1552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1553</v>
      </c>
      <c r="E62" s="175"/>
      <c r="F62" s="175"/>
      <c r="G62" s="175"/>
      <c r="H62" s="175"/>
      <c r="I62" s="175"/>
      <c r="J62" s="176">
        <f>J134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1554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1555</v>
      </c>
      <c r="E64" s="175"/>
      <c r="F64" s="175"/>
      <c r="G64" s="175"/>
      <c r="H64" s="175"/>
      <c r="I64" s="175"/>
      <c r="J64" s="176">
        <f>J158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Rozvojové území pod Kalichem, Sušice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000 -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Sušice</v>
      </c>
      <c r="G78" s="41"/>
      <c r="H78" s="41"/>
      <c r="I78" s="33" t="s">
        <v>23</v>
      </c>
      <c r="J78" s="73" t="str">
        <f>IF(J12="","",J12)</f>
        <v>19. 7. 2021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Sušice</v>
      </c>
      <c r="G80" s="41"/>
      <c r="H80" s="41"/>
      <c r="I80" s="33" t="s">
        <v>32</v>
      </c>
      <c r="J80" s="37" t="str">
        <f>E21</f>
        <v>AFRY CZ sro.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>AFRY CZ sro.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115</v>
      </c>
      <c r="D83" s="181" t="s">
        <v>58</v>
      </c>
      <c r="E83" s="181" t="s">
        <v>54</v>
      </c>
      <c r="F83" s="181" t="s">
        <v>55</v>
      </c>
      <c r="G83" s="181" t="s">
        <v>116</v>
      </c>
      <c r="H83" s="181" t="s">
        <v>117</v>
      </c>
      <c r="I83" s="181" t="s">
        <v>118</v>
      </c>
      <c r="J83" s="181" t="s">
        <v>104</v>
      </c>
      <c r="K83" s="182" t="s">
        <v>119</v>
      </c>
      <c r="L83" s="183"/>
      <c r="M83" s="93" t="s">
        <v>19</v>
      </c>
      <c r="N83" s="94" t="s">
        <v>43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105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1556</v>
      </c>
      <c r="F85" s="192" t="s">
        <v>97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P86+P134+P140+P158</f>
        <v>0</v>
      </c>
      <c r="Q85" s="197"/>
      <c r="R85" s="198">
        <f>R86+R134+R140+R158</f>
        <v>0</v>
      </c>
      <c r="S85" s="197"/>
      <c r="T85" s="199">
        <f>T86+T134+T140+T158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170</v>
      </c>
      <c r="AT85" s="201" t="s">
        <v>72</v>
      </c>
      <c r="AU85" s="201" t="s">
        <v>73</v>
      </c>
      <c r="AY85" s="200" t="s">
        <v>129</v>
      </c>
      <c r="BK85" s="202">
        <f>BK86+BK134+BK140+BK158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1557</v>
      </c>
      <c r="F86" s="203" t="s">
        <v>1558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SUM(P87:P133)</f>
        <v>0</v>
      </c>
      <c r="Q86" s="197"/>
      <c r="R86" s="198">
        <f>SUM(R87:R133)</f>
        <v>0</v>
      </c>
      <c r="S86" s="197"/>
      <c r="T86" s="199">
        <f>SUM(T87:T133)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170</v>
      </c>
      <c r="AT86" s="201" t="s">
        <v>72</v>
      </c>
      <c r="AU86" s="201" t="s">
        <v>81</v>
      </c>
      <c r="AY86" s="200" t="s">
        <v>129</v>
      </c>
      <c r="BK86" s="202">
        <f>SUM(BK87:BK133)</f>
        <v>0</v>
      </c>
    </row>
    <row r="87" s="2" customFormat="1" ht="16.5" customHeight="1">
      <c r="A87" s="39"/>
      <c r="B87" s="40"/>
      <c r="C87" s="205" t="s">
        <v>81</v>
      </c>
      <c r="D87" s="205" t="s">
        <v>131</v>
      </c>
      <c r="E87" s="206" t="s">
        <v>1559</v>
      </c>
      <c r="F87" s="207" t="s">
        <v>1560</v>
      </c>
      <c r="G87" s="208" t="s">
        <v>1561</v>
      </c>
      <c r="H87" s="209">
        <v>40</v>
      </c>
      <c r="I87" s="210"/>
      <c r="J87" s="211">
        <f>ROUND(I87*H87,2)</f>
        <v>0</v>
      </c>
      <c r="K87" s="207" t="s">
        <v>135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1562</v>
      </c>
      <c r="AT87" s="216" t="s">
        <v>131</v>
      </c>
      <c r="AU87" s="216" t="s">
        <v>83</v>
      </c>
      <c r="AY87" s="18" t="s">
        <v>129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1562</v>
      </c>
      <c r="BM87" s="216" t="s">
        <v>1563</v>
      </c>
    </row>
    <row r="88" s="2" customFormat="1">
      <c r="A88" s="39"/>
      <c r="B88" s="40"/>
      <c r="C88" s="41"/>
      <c r="D88" s="218" t="s">
        <v>138</v>
      </c>
      <c r="E88" s="41"/>
      <c r="F88" s="219" t="s">
        <v>1560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83</v>
      </c>
    </row>
    <row r="89" s="2" customFormat="1">
      <c r="A89" s="39"/>
      <c r="B89" s="40"/>
      <c r="C89" s="41"/>
      <c r="D89" s="223" t="s">
        <v>140</v>
      </c>
      <c r="E89" s="41"/>
      <c r="F89" s="224" t="s">
        <v>1564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83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1565</v>
      </c>
      <c r="G90" s="226"/>
      <c r="H90" s="229">
        <v>40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5" customFormat="1">
      <c r="A91" s="15"/>
      <c r="B91" s="246"/>
      <c r="C91" s="247"/>
      <c r="D91" s="218" t="s">
        <v>142</v>
      </c>
      <c r="E91" s="248" t="s">
        <v>19</v>
      </c>
      <c r="F91" s="249" t="s">
        <v>145</v>
      </c>
      <c r="G91" s="247"/>
      <c r="H91" s="250">
        <v>40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142</v>
      </c>
      <c r="AU91" s="256" t="s">
        <v>83</v>
      </c>
      <c r="AV91" s="15" t="s">
        <v>136</v>
      </c>
      <c r="AW91" s="15" t="s">
        <v>35</v>
      </c>
      <c r="AX91" s="15" t="s">
        <v>81</v>
      </c>
      <c r="AY91" s="256" t="s">
        <v>129</v>
      </c>
    </row>
    <row r="92" s="2" customFormat="1" ht="16.5" customHeight="1">
      <c r="A92" s="39"/>
      <c r="B92" s="40"/>
      <c r="C92" s="205" t="s">
        <v>83</v>
      </c>
      <c r="D92" s="205" t="s">
        <v>131</v>
      </c>
      <c r="E92" s="206" t="s">
        <v>1566</v>
      </c>
      <c r="F92" s="207" t="s">
        <v>1567</v>
      </c>
      <c r="G92" s="208" t="s">
        <v>408</v>
      </c>
      <c r="H92" s="209">
        <v>1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1562</v>
      </c>
      <c r="AT92" s="216" t="s">
        <v>131</v>
      </c>
      <c r="AU92" s="216" t="s">
        <v>83</v>
      </c>
      <c r="AY92" s="18" t="s">
        <v>129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1562</v>
      </c>
      <c r="BM92" s="216" t="s">
        <v>1568</v>
      </c>
    </row>
    <row r="93" s="2" customFormat="1">
      <c r="A93" s="39"/>
      <c r="B93" s="40"/>
      <c r="C93" s="41"/>
      <c r="D93" s="218" t="s">
        <v>138</v>
      </c>
      <c r="E93" s="41"/>
      <c r="F93" s="219" t="s">
        <v>1567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83</v>
      </c>
    </row>
    <row r="94" s="2" customFormat="1">
      <c r="A94" s="39"/>
      <c r="B94" s="40"/>
      <c r="C94" s="41"/>
      <c r="D94" s="223" t="s">
        <v>140</v>
      </c>
      <c r="E94" s="41"/>
      <c r="F94" s="224" t="s">
        <v>1569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83</v>
      </c>
    </row>
    <row r="95" s="14" customFormat="1">
      <c r="A95" s="14"/>
      <c r="B95" s="236"/>
      <c r="C95" s="237"/>
      <c r="D95" s="218" t="s">
        <v>142</v>
      </c>
      <c r="E95" s="238" t="s">
        <v>19</v>
      </c>
      <c r="F95" s="239" t="s">
        <v>1570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142</v>
      </c>
      <c r="AU95" s="245" t="s">
        <v>83</v>
      </c>
      <c r="AV95" s="14" t="s">
        <v>81</v>
      </c>
      <c r="AW95" s="14" t="s">
        <v>35</v>
      </c>
      <c r="AX95" s="14" t="s">
        <v>73</v>
      </c>
      <c r="AY95" s="245" t="s">
        <v>129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1571</v>
      </c>
      <c r="G96" s="226"/>
      <c r="H96" s="229">
        <v>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16.5" customHeight="1">
      <c r="A98" s="39"/>
      <c r="B98" s="40"/>
      <c r="C98" s="205" t="s">
        <v>151</v>
      </c>
      <c r="D98" s="205" t="s">
        <v>131</v>
      </c>
      <c r="E98" s="206" t="s">
        <v>1572</v>
      </c>
      <c r="F98" s="207" t="s">
        <v>1573</v>
      </c>
      <c r="G98" s="208" t="s">
        <v>408</v>
      </c>
      <c r="H98" s="209">
        <v>1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1562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1562</v>
      </c>
      <c r="BM98" s="216" t="s">
        <v>1574</v>
      </c>
    </row>
    <row r="99" s="2" customFormat="1">
      <c r="A99" s="39"/>
      <c r="B99" s="40"/>
      <c r="C99" s="41"/>
      <c r="D99" s="218" t="s">
        <v>138</v>
      </c>
      <c r="E99" s="41"/>
      <c r="F99" s="219" t="s">
        <v>1573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1575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81</v>
      </c>
      <c r="G101" s="226"/>
      <c r="H101" s="229">
        <v>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81</v>
      </c>
      <c r="AY101" s="235" t="s">
        <v>129</v>
      </c>
    </row>
    <row r="102" s="2" customFormat="1" ht="16.5" customHeight="1">
      <c r="A102" s="39"/>
      <c r="B102" s="40"/>
      <c r="C102" s="205" t="s">
        <v>136</v>
      </c>
      <c r="D102" s="205" t="s">
        <v>131</v>
      </c>
      <c r="E102" s="206" t="s">
        <v>1576</v>
      </c>
      <c r="F102" s="207" t="s">
        <v>1577</v>
      </c>
      <c r="G102" s="208" t="s">
        <v>408</v>
      </c>
      <c r="H102" s="209">
        <v>1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1562</v>
      </c>
      <c r="AT102" s="216" t="s">
        <v>131</v>
      </c>
      <c r="AU102" s="216" t="s">
        <v>83</v>
      </c>
      <c r="AY102" s="18" t="s">
        <v>129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1562</v>
      </c>
      <c r="BM102" s="216" t="s">
        <v>1578</v>
      </c>
    </row>
    <row r="103" s="2" customFormat="1">
      <c r="A103" s="39"/>
      <c r="B103" s="40"/>
      <c r="C103" s="41"/>
      <c r="D103" s="218" t="s">
        <v>138</v>
      </c>
      <c r="E103" s="41"/>
      <c r="F103" s="219" t="s">
        <v>1577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138</v>
      </c>
      <c r="AU103" s="18" t="s">
        <v>83</v>
      </c>
    </row>
    <row r="104" s="2" customFormat="1">
      <c r="A104" s="39"/>
      <c r="B104" s="40"/>
      <c r="C104" s="41"/>
      <c r="D104" s="223" t="s">
        <v>140</v>
      </c>
      <c r="E104" s="41"/>
      <c r="F104" s="224" t="s">
        <v>1579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83</v>
      </c>
    </row>
    <row r="105" s="14" customFormat="1">
      <c r="A105" s="14"/>
      <c r="B105" s="236"/>
      <c r="C105" s="237"/>
      <c r="D105" s="218" t="s">
        <v>142</v>
      </c>
      <c r="E105" s="238" t="s">
        <v>19</v>
      </c>
      <c r="F105" s="239" t="s">
        <v>1580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142</v>
      </c>
      <c r="AU105" s="245" t="s">
        <v>83</v>
      </c>
      <c r="AV105" s="14" t="s">
        <v>81</v>
      </c>
      <c r="AW105" s="14" t="s">
        <v>35</v>
      </c>
      <c r="AX105" s="14" t="s">
        <v>73</v>
      </c>
      <c r="AY105" s="24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81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05" t="s">
        <v>170</v>
      </c>
      <c r="D108" s="205" t="s">
        <v>131</v>
      </c>
      <c r="E108" s="206" t="s">
        <v>1581</v>
      </c>
      <c r="F108" s="207" t="s">
        <v>1582</v>
      </c>
      <c r="G108" s="208" t="s">
        <v>408</v>
      </c>
      <c r="H108" s="209">
        <v>1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1562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1562</v>
      </c>
      <c r="BM108" s="216" t="s">
        <v>1583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1582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1584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81</v>
      </c>
      <c r="G111" s="226"/>
      <c r="H111" s="229">
        <v>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81</v>
      </c>
      <c r="AY111" s="235" t="s">
        <v>129</v>
      </c>
    </row>
    <row r="112" s="2" customFormat="1" ht="16.5" customHeight="1">
      <c r="A112" s="39"/>
      <c r="B112" s="40"/>
      <c r="C112" s="205" t="s">
        <v>179</v>
      </c>
      <c r="D112" s="205" t="s">
        <v>131</v>
      </c>
      <c r="E112" s="206" t="s">
        <v>1585</v>
      </c>
      <c r="F112" s="207" t="s">
        <v>1586</v>
      </c>
      <c r="G112" s="208" t="s">
        <v>408</v>
      </c>
      <c r="H112" s="209">
        <v>1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1562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1562</v>
      </c>
      <c r="BM112" s="216" t="s">
        <v>1587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1586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1588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4" customFormat="1">
      <c r="A115" s="14"/>
      <c r="B115" s="236"/>
      <c r="C115" s="237"/>
      <c r="D115" s="218" t="s">
        <v>142</v>
      </c>
      <c r="E115" s="238" t="s">
        <v>19</v>
      </c>
      <c r="F115" s="239" t="s">
        <v>1589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142</v>
      </c>
      <c r="AU115" s="245" t="s">
        <v>83</v>
      </c>
      <c r="AV115" s="14" t="s">
        <v>81</v>
      </c>
      <c r="AW115" s="14" t="s">
        <v>35</v>
      </c>
      <c r="AX115" s="14" t="s">
        <v>73</v>
      </c>
      <c r="AY115" s="24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81</v>
      </c>
      <c r="G116" s="226"/>
      <c r="H116" s="229">
        <v>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16.5" customHeight="1">
      <c r="A118" s="39"/>
      <c r="B118" s="40"/>
      <c r="C118" s="205" t="s">
        <v>185</v>
      </c>
      <c r="D118" s="205" t="s">
        <v>131</v>
      </c>
      <c r="E118" s="206" t="s">
        <v>1590</v>
      </c>
      <c r="F118" s="207" t="s">
        <v>1591</v>
      </c>
      <c r="G118" s="208" t="s">
        <v>408</v>
      </c>
      <c r="H118" s="209">
        <v>1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1562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1562</v>
      </c>
      <c r="BM118" s="216" t="s">
        <v>1592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1591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1593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1589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81</v>
      </c>
      <c r="G122" s="226"/>
      <c r="H122" s="229">
        <v>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16.5" customHeight="1">
      <c r="A124" s="39"/>
      <c r="B124" s="40"/>
      <c r="C124" s="205" t="s">
        <v>194</v>
      </c>
      <c r="D124" s="205" t="s">
        <v>131</v>
      </c>
      <c r="E124" s="206" t="s">
        <v>1594</v>
      </c>
      <c r="F124" s="207" t="s">
        <v>1595</v>
      </c>
      <c r="G124" s="208" t="s">
        <v>408</v>
      </c>
      <c r="H124" s="209">
        <v>1</v>
      </c>
      <c r="I124" s="210"/>
      <c r="J124" s="211">
        <f>ROUND(I124*H124,2)</f>
        <v>0</v>
      </c>
      <c r="K124" s="207" t="s">
        <v>135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1562</v>
      </c>
      <c r="AT124" s="216" t="s">
        <v>131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1562</v>
      </c>
      <c r="BM124" s="216" t="s">
        <v>1596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1595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1597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1598</v>
      </c>
      <c r="G127" s="226"/>
      <c r="H127" s="229">
        <v>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05" t="s">
        <v>200</v>
      </c>
      <c r="D129" s="205" t="s">
        <v>131</v>
      </c>
      <c r="E129" s="206" t="s">
        <v>1599</v>
      </c>
      <c r="F129" s="207" t="s">
        <v>1595</v>
      </c>
      <c r="G129" s="208" t="s">
        <v>408</v>
      </c>
      <c r="H129" s="209">
        <v>1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1562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1562</v>
      </c>
      <c r="BM129" s="216" t="s">
        <v>1600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1595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1601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1602</v>
      </c>
      <c r="G132" s="226"/>
      <c r="H132" s="229">
        <v>1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12" customFormat="1" ht="22.8" customHeight="1">
      <c r="A134" s="12"/>
      <c r="B134" s="189"/>
      <c r="C134" s="190"/>
      <c r="D134" s="191" t="s">
        <v>72</v>
      </c>
      <c r="E134" s="203" t="s">
        <v>1603</v>
      </c>
      <c r="F134" s="203" t="s">
        <v>1604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SUM(P135:P139)</f>
        <v>0</v>
      </c>
      <c r="Q134" s="197"/>
      <c r="R134" s="198">
        <f>SUM(R135:R139)</f>
        <v>0</v>
      </c>
      <c r="S134" s="197"/>
      <c r="T134" s="199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170</v>
      </c>
      <c r="AT134" s="201" t="s">
        <v>72</v>
      </c>
      <c r="AU134" s="201" t="s">
        <v>81</v>
      </c>
      <c r="AY134" s="200" t="s">
        <v>129</v>
      </c>
      <c r="BK134" s="202">
        <f>SUM(BK135:BK139)</f>
        <v>0</v>
      </c>
    </row>
    <row r="135" s="2" customFormat="1" ht="16.5" customHeight="1">
      <c r="A135" s="39"/>
      <c r="B135" s="40"/>
      <c r="C135" s="205" t="s">
        <v>208</v>
      </c>
      <c r="D135" s="205" t="s">
        <v>131</v>
      </c>
      <c r="E135" s="206" t="s">
        <v>1605</v>
      </c>
      <c r="F135" s="207" t="s">
        <v>1604</v>
      </c>
      <c r="G135" s="208" t="s">
        <v>408</v>
      </c>
      <c r="H135" s="209">
        <v>1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1562</v>
      </c>
      <c r="AT135" s="216" t="s">
        <v>131</v>
      </c>
      <c r="AU135" s="216" t="s">
        <v>83</v>
      </c>
      <c r="AY135" s="18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81</v>
      </c>
      <c r="BK135" s="217">
        <f>ROUND(I135*H135,2)</f>
        <v>0</v>
      </c>
      <c r="BL135" s="18" t="s">
        <v>1562</v>
      </c>
      <c r="BM135" s="216" t="s">
        <v>1606</v>
      </c>
    </row>
    <row r="136" s="2" customFormat="1">
      <c r="A136" s="39"/>
      <c r="B136" s="40"/>
      <c r="C136" s="41"/>
      <c r="D136" s="218" t="s">
        <v>138</v>
      </c>
      <c r="E136" s="41"/>
      <c r="F136" s="219" t="s">
        <v>1604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83</v>
      </c>
    </row>
    <row r="137" s="2" customFormat="1">
      <c r="A137" s="39"/>
      <c r="B137" s="40"/>
      <c r="C137" s="41"/>
      <c r="D137" s="223" t="s">
        <v>140</v>
      </c>
      <c r="E137" s="41"/>
      <c r="F137" s="224" t="s">
        <v>1607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83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81</v>
      </c>
      <c r="G138" s="226"/>
      <c r="H138" s="229">
        <v>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12" customFormat="1" ht="22.8" customHeight="1">
      <c r="A140" s="12"/>
      <c r="B140" s="189"/>
      <c r="C140" s="190"/>
      <c r="D140" s="191" t="s">
        <v>72</v>
      </c>
      <c r="E140" s="203" t="s">
        <v>1608</v>
      </c>
      <c r="F140" s="203" t="s">
        <v>1609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SUM(P141:P157)</f>
        <v>0</v>
      </c>
      <c r="Q140" s="197"/>
      <c r="R140" s="198">
        <f>SUM(R141:R157)</f>
        <v>0</v>
      </c>
      <c r="S140" s="197"/>
      <c r="T140" s="199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170</v>
      </c>
      <c r="AT140" s="201" t="s">
        <v>72</v>
      </c>
      <c r="AU140" s="201" t="s">
        <v>81</v>
      </c>
      <c r="AY140" s="200" t="s">
        <v>129</v>
      </c>
      <c r="BK140" s="202">
        <f>SUM(BK141:BK157)</f>
        <v>0</v>
      </c>
    </row>
    <row r="141" s="2" customFormat="1" ht="16.5" customHeight="1">
      <c r="A141" s="39"/>
      <c r="B141" s="40"/>
      <c r="C141" s="205" t="s">
        <v>214</v>
      </c>
      <c r="D141" s="205" t="s">
        <v>131</v>
      </c>
      <c r="E141" s="206" t="s">
        <v>1610</v>
      </c>
      <c r="F141" s="207" t="s">
        <v>1611</v>
      </c>
      <c r="G141" s="208" t="s">
        <v>1612</v>
      </c>
      <c r="H141" s="209">
        <v>6</v>
      </c>
      <c r="I141" s="210"/>
      <c r="J141" s="211">
        <f>ROUND(I141*H141,2)</f>
        <v>0</v>
      </c>
      <c r="K141" s="207" t="s">
        <v>135</v>
      </c>
      <c r="L141" s="45"/>
      <c r="M141" s="212" t="s">
        <v>19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1562</v>
      </c>
      <c r="AT141" s="216" t="s">
        <v>131</v>
      </c>
      <c r="AU141" s="216" t="s">
        <v>83</v>
      </c>
      <c r="AY141" s="18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1562</v>
      </c>
      <c r="BM141" s="216" t="s">
        <v>1613</v>
      </c>
    </row>
    <row r="142" s="2" customFormat="1">
      <c r="A142" s="39"/>
      <c r="B142" s="40"/>
      <c r="C142" s="41"/>
      <c r="D142" s="218" t="s">
        <v>138</v>
      </c>
      <c r="E142" s="41"/>
      <c r="F142" s="219" t="s">
        <v>1611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138</v>
      </c>
      <c r="AU142" s="18" t="s">
        <v>83</v>
      </c>
    </row>
    <row r="143" s="2" customFormat="1">
      <c r="A143" s="39"/>
      <c r="B143" s="40"/>
      <c r="C143" s="41"/>
      <c r="D143" s="223" t="s">
        <v>140</v>
      </c>
      <c r="E143" s="41"/>
      <c r="F143" s="224" t="s">
        <v>1614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83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179</v>
      </c>
      <c r="G144" s="226"/>
      <c r="H144" s="229">
        <v>6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5" customFormat="1">
      <c r="A145" s="15"/>
      <c r="B145" s="246"/>
      <c r="C145" s="247"/>
      <c r="D145" s="218" t="s">
        <v>142</v>
      </c>
      <c r="E145" s="248" t="s">
        <v>19</v>
      </c>
      <c r="F145" s="249" t="s">
        <v>145</v>
      </c>
      <c r="G145" s="247"/>
      <c r="H145" s="250">
        <v>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142</v>
      </c>
      <c r="AU145" s="256" t="s">
        <v>83</v>
      </c>
      <c r="AV145" s="15" t="s">
        <v>136</v>
      </c>
      <c r="AW145" s="15" t="s">
        <v>35</v>
      </c>
      <c r="AX145" s="15" t="s">
        <v>81</v>
      </c>
      <c r="AY145" s="256" t="s">
        <v>129</v>
      </c>
    </row>
    <row r="146" s="2" customFormat="1" ht="21.75" customHeight="1">
      <c r="A146" s="39"/>
      <c r="B146" s="40"/>
      <c r="C146" s="205" t="s">
        <v>220</v>
      </c>
      <c r="D146" s="205" t="s">
        <v>131</v>
      </c>
      <c r="E146" s="206" t="s">
        <v>1615</v>
      </c>
      <c r="F146" s="207" t="s">
        <v>1616</v>
      </c>
      <c r="G146" s="208" t="s">
        <v>408</v>
      </c>
      <c r="H146" s="209">
        <v>34</v>
      </c>
      <c r="I146" s="210"/>
      <c r="J146" s="211">
        <f>ROUND(I146*H146,2)</f>
        <v>0</v>
      </c>
      <c r="K146" s="207" t="s">
        <v>135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1562</v>
      </c>
      <c r="AT146" s="216" t="s">
        <v>131</v>
      </c>
      <c r="AU146" s="216" t="s">
        <v>83</v>
      </c>
      <c r="AY146" s="18" t="s">
        <v>129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1562</v>
      </c>
      <c r="BM146" s="216" t="s">
        <v>1617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1616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83</v>
      </c>
    </row>
    <row r="148" s="2" customFormat="1">
      <c r="A148" s="39"/>
      <c r="B148" s="40"/>
      <c r="C148" s="41"/>
      <c r="D148" s="223" t="s">
        <v>140</v>
      </c>
      <c r="E148" s="41"/>
      <c r="F148" s="224" t="s">
        <v>1618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83</v>
      </c>
    </row>
    <row r="149" s="14" customFormat="1">
      <c r="A149" s="14"/>
      <c r="B149" s="236"/>
      <c r="C149" s="237"/>
      <c r="D149" s="218" t="s">
        <v>142</v>
      </c>
      <c r="E149" s="238" t="s">
        <v>19</v>
      </c>
      <c r="F149" s="239" t="s">
        <v>1619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142</v>
      </c>
      <c r="AU149" s="245" t="s">
        <v>83</v>
      </c>
      <c r="AV149" s="14" t="s">
        <v>81</v>
      </c>
      <c r="AW149" s="14" t="s">
        <v>35</v>
      </c>
      <c r="AX149" s="14" t="s">
        <v>73</v>
      </c>
      <c r="AY149" s="245" t="s">
        <v>129</v>
      </c>
    </row>
    <row r="150" s="13" customFormat="1">
      <c r="A150" s="13"/>
      <c r="B150" s="225"/>
      <c r="C150" s="226"/>
      <c r="D150" s="218" t="s">
        <v>142</v>
      </c>
      <c r="E150" s="227" t="s">
        <v>19</v>
      </c>
      <c r="F150" s="228" t="s">
        <v>1620</v>
      </c>
      <c r="G150" s="226"/>
      <c r="H150" s="229">
        <v>20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142</v>
      </c>
      <c r="AU150" s="235" t="s">
        <v>83</v>
      </c>
      <c r="AV150" s="13" t="s">
        <v>83</v>
      </c>
      <c r="AW150" s="13" t="s">
        <v>35</v>
      </c>
      <c r="AX150" s="13" t="s">
        <v>73</v>
      </c>
      <c r="AY150" s="23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1621</v>
      </c>
      <c r="G151" s="226"/>
      <c r="H151" s="229">
        <v>6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3" customFormat="1">
      <c r="A152" s="13"/>
      <c r="B152" s="225"/>
      <c r="C152" s="226"/>
      <c r="D152" s="218" t="s">
        <v>142</v>
      </c>
      <c r="E152" s="227" t="s">
        <v>19</v>
      </c>
      <c r="F152" s="228" t="s">
        <v>1622</v>
      </c>
      <c r="G152" s="226"/>
      <c r="H152" s="229">
        <v>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83</v>
      </c>
      <c r="AV152" s="13" t="s">
        <v>83</v>
      </c>
      <c r="AW152" s="13" t="s">
        <v>35</v>
      </c>
      <c r="AX152" s="13" t="s">
        <v>73</v>
      </c>
      <c r="AY152" s="235" t="s">
        <v>129</v>
      </c>
    </row>
    <row r="153" s="15" customFormat="1">
      <c r="A153" s="15"/>
      <c r="B153" s="246"/>
      <c r="C153" s="247"/>
      <c r="D153" s="218" t="s">
        <v>142</v>
      </c>
      <c r="E153" s="248" t="s">
        <v>19</v>
      </c>
      <c r="F153" s="249" t="s">
        <v>145</v>
      </c>
      <c r="G153" s="247"/>
      <c r="H153" s="250">
        <v>34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142</v>
      </c>
      <c r="AU153" s="256" t="s">
        <v>83</v>
      </c>
      <c r="AV153" s="15" t="s">
        <v>136</v>
      </c>
      <c r="AW153" s="15" t="s">
        <v>35</v>
      </c>
      <c r="AX153" s="15" t="s">
        <v>81</v>
      </c>
      <c r="AY153" s="256" t="s">
        <v>129</v>
      </c>
    </row>
    <row r="154" s="2" customFormat="1" ht="16.5" customHeight="1">
      <c r="A154" s="39"/>
      <c r="B154" s="40"/>
      <c r="C154" s="205" t="s">
        <v>226</v>
      </c>
      <c r="D154" s="205" t="s">
        <v>131</v>
      </c>
      <c r="E154" s="206" t="s">
        <v>1623</v>
      </c>
      <c r="F154" s="207" t="s">
        <v>1624</v>
      </c>
      <c r="G154" s="208" t="s">
        <v>408</v>
      </c>
      <c r="H154" s="209">
        <v>1</v>
      </c>
      <c r="I154" s="210"/>
      <c r="J154" s="211">
        <f>ROUND(I154*H154,2)</f>
        <v>0</v>
      </c>
      <c r="K154" s="207" t="s">
        <v>135</v>
      </c>
      <c r="L154" s="45"/>
      <c r="M154" s="212" t="s">
        <v>19</v>
      </c>
      <c r="N154" s="213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1562</v>
      </c>
      <c r="AT154" s="216" t="s">
        <v>131</v>
      </c>
      <c r="AU154" s="216" t="s">
        <v>83</v>
      </c>
      <c r="AY154" s="18" t="s">
        <v>129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1562</v>
      </c>
      <c r="BM154" s="216" t="s">
        <v>1625</v>
      </c>
    </row>
    <row r="155" s="2" customFormat="1">
      <c r="A155" s="39"/>
      <c r="B155" s="40"/>
      <c r="C155" s="41"/>
      <c r="D155" s="218" t="s">
        <v>138</v>
      </c>
      <c r="E155" s="41"/>
      <c r="F155" s="219" t="s">
        <v>1624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138</v>
      </c>
      <c r="AU155" s="18" t="s">
        <v>83</v>
      </c>
    </row>
    <row r="156" s="2" customFormat="1">
      <c r="A156" s="39"/>
      <c r="B156" s="40"/>
      <c r="C156" s="41"/>
      <c r="D156" s="223" t="s">
        <v>140</v>
      </c>
      <c r="E156" s="41"/>
      <c r="F156" s="224" t="s">
        <v>1626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83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81</v>
      </c>
      <c r="G157" s="226"/>
      <c r="H157" s="229">
        <v>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81</v>
      </c>
      <c r="AY157" s="235" t="s">
        <v>129</v>
      </c>
    </row>
    <row r="158" s="12" customFormat="1" ht="22.8" customHeight="1">
      <c r="A158" s="12"/>
      <c r="B158" s="189"/>
      <c r="C158" s="190"/>
      <c r="D158" s="191" t="s">
        <v>72</v>
      </c>
      <c r="E158" s="203" t="s">
        <v>1627</v>
      </c>
      <c r="F158" s="203" t="s">
        <v>1628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SUM(P159:P163)</f>
        <v>0</v>
      </c>
      <c r="Q158" s="197"/>
      <c r="R158" s="198">
        <f>SUM(R159:R163)</f>
        <v>0</v>
      </c>
      <c r="S158" s="197"/>
      <c r="T158" s="199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170</v>
      </c>
      <c r="AT158" s="201" t="s">
        <v>72</v>
      </c>
      <c r="AU158" s="201" t="s">
        <v>81</v>
      </c>
      <c r="AY158" s="200" t="s">
        <v>129</v>
      </c>
      <c r="BK158" s="202">
        <f>SUM(BK159:BK163)</f>
        <v>0</v>
      </c>
    </row>
    <row r="159" s="2" customFormat="1" ht="16.5" customHeight="1">
      <c r="A159" s="39"/>
      <c r="B159" s="40"/>
      <c r="C159" s="205" t="s">
        <v>233</v>
      </c>
      <c r="D159" s="205" t="s">
        <v>131</v>
      </c>
      <c r="E159" s="206" t="s">
        <v>1629</v>
      </c>
      <c r="F159" s="207" t="s">
        <v>1630</v>
      </c>
      <c r="G159" s="208" t="s">
        <v>408</v>
      </c>
      <c r="H159" s="209">
        <v>1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1562</v>
      </c>
      <c r="AT159" s="216" t="s">
        <v>131</v>
      </c>
      <c r="AU159" s="216" t="s">
        <v>83</v>
      </c>
      <c r="AY159" s="18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1562</v>
      </c>
      <c r="BM159" s="216" t="s">
        <v>1631</v>
      </c>
    </row>
    <row r="160" s="2" customFormat="1">
      <c r="A160" s="39"/>
      <c r="B160" s="40"/>
      <c r="C160" s="41"/>
      <c r="D160" s="218" t="s">
        <v>138</v>
      </c>
      <c r="E160" s="41"/>
      <c r="F160" s="219" t="s">
        <v>1630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138</v>
      </c>
      <c r="AU160" s="18" t="s">
        <v>83</v>
      </c>
    </row>
    <row r="161" s="2" customFormat="1">
      <c r="A161" s="39"/>
      <c r="B161" s="40"/>
      <c r="C161" s="41"/>
      <c r="D161" s="223" t="s">
        <v>140</v>
      </c>
      <c r="E161" s="41"/>
      <c r="F161" s="224" t="s">
        <v>1632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140</v>
      </c>
      <c r="AU161" s="18" t="s">
        <v>83</v>
      </c>
    </row>
    <row r="162" s="13" customFormat="1">
      <c r="A162" s="13"/>
      <c r="B162" s="225"/>
      <c r="C162" s="226"/>
      <c r="D162" s="218" t="s">
        <v>142</v>
      </c>
      <c r="E162" s="227" t="s">
        <v>19</v>
      </c>
      <c r="F162" s="228" t="s">
        <v>81</v>
      </c>
      <c r="G162" s="226"/>
      <c r="H162" s="229">
        <v>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142</v>
      </c>
      <c r="AU162" s="235" t="s">
        <v>83</v>
      </c>
      <c r="AV162" s="13" t="s">
        <v>83</v>
      </c>
      <c r="AW162" s="13" t="s">
        <v>35</v>
      </c>
      <c r="AX162" s="13" t="s">
        <v>73</v>
      </c>
      <c r="AY162" s="235" t="s">
        <v>129</v>
      </c>
    </row>
    <row r="163" s="15" customFormat="1">
      <c r="A163" s="15"/>
      <c r="B163" s="246"/>
      <c r="C163" s="247"/>
      <c r="D163" s="218" t="s">
        <v>142</v>
      </c>
      <c r="E163" s="248" t="s">
        <v>19</v>
      </c>
      <c r="F163" s="249" t="s">
        <v>145</v>
      </c>
      <c r="G163" s="247"/>
      <c r="H163" s="250">
        <v>1</v>
      </c>
      <c r="I163" s="251"/>
      <c r="J163" s="247"/>
      <c r="K163" s="247"/>
      <c r="L163" s="252"/>
      <c r="M163" s="257"/>
      <c r="N163" s="258"/>
      <c r="O163" s="258"/>
      <c r="P163" s="258"/>
      <c r="Q163" s="258"/>
      <c r="R163" s="258"/>
      <c r="S163" s="258"/>
      <c r="T163" s="25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142</v>
      </c>
      <c r="AU163" s="256" t="s">
        <v>83</v>
      </c>
      <c r="AV163" s="15" t="s">
        <v>136</v>
      </c>
      <c r="AW163" s="15" t="s">
        <v>35</v>
      </c>
      <c r="AX163" s="15" t="s">
        <v>81</v>
      </c>
      <c r="AY163" s="256" t="s">
        <v>129</v>
      </c>
    </row>
    <row r="164" s="2" customFormat="1" ht="6.96" customHeight="1">
      <c r="A164" s="39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OU6NWtTBiHFrvQtxSRfbnlzltPN4zSOSCJugbS7LsTsqg7v+EH+0J3+fIaf3Ww2t3IA1GpqkZc3kFzxA+m2qAg==" hashValue="yJTkEnXSKs318d+zGLyQ7OvYKudnV0Ljn63SEaddurbePO9iY0ozZS/4Fo4Ct3MfiAWfpDEncBXXAZF/UJfrnA==" algorithmName="SHA-512" password="CC35"/>
  <autoFilter ref="C83:K16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011103000"/>
    <hyperlink ref="F94" r:id="rId2" display="https://podminky.urs.cz/item/CS_URS_2021_02/012103000"/>
    <hyperlink ref="F100" r:id="rId3" display="https://podminky.urs.cz/item/CS_URS_2021_02/012203000"/>
    <hyperlink ref="F104" r:id="rId4" display="https://podminky.urs.cz/item/CS_URS_2021_02/012303000"/>
    <hyperlink ref="F110" r:id="rId5" display="https://podminky.urs.cz/item/CS_URS_2021_02/013254000"/>
    <hyperlink ref="F114" r:id="rId6" display="https://podminky.urs.cz/item/CS_URS_2021_02/013274000"/>
    <hyperlink ref="F120" r:id="rId7" display="https://podminky.urs.cz/item/CS_URS_2021_02/013284000"/>
    <hyperlink ref="F126" r:id="rId8" display="https://podminky.urs.cz/item/CS_URS_2021_02/013294000"/>
    <hyperlink ref="F131" r:id="rId9" display="https://podminky.urs.cz/item/CS_URS_2021_02/013294001"/>
    <hyperlink ref="F137" r:id="rId10" display="https://podminky.urs.cz/item/CS_URS_2021_02/030001000"/>
    <hyperlink ref="F143" r:id="rId11" display="https://podminky.urs.cz/item/CS_URS_2021_02/043154000"/>
    <hyperlink ref="F148" r:id="rId12" display="https://podminky.urs.cz/item/CS_URS_2021_02/043194000"/>
    <hyperlink ref="F156" r:id="rId13" display="https://podminky.urs.cz/item/CS_URS_2021_02/045203000"/>
    <hyperlink ref="F161" r:id="rId14" display="https://podminky.urs.cz/item/CS_URS_2021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1633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1634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1635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1636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1637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1638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1639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1640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1641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1642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1643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80</v>
      </c>
      <c r="F18" s="284" t="s">
        <v>1644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1645</v>
      </c>
      <c r="F19" s="284" t="s">
        <v>1646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1647</v>
      </c>
      <c r="F20" s="284" t="s">
        <v>1648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1649</v>
      </c>
      <c r="F21" s="284" t="s">
        <v>1650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1651</v>
      </c>
      <c r="F22" s="284" t="s">
        <v>1652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1653</v>
      </c>
      <c r="F23" s="284" t="s">
        <v>1654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1655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1656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1657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1658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1659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1660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1661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1662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1663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115</v>
      </c>
      <c r="F36" s="284"/>
      <c r="G36" s="284" t="s">
        <v>1664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1665</v>
      </c>
      <c r="F37" s="284"/>
      <c r="G37" s="284" t="s">
        <v>1666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54</v>
      </c>
      <c r="F38" s="284"/>
      <c r="G38" s="284" t="s">
        <v>1667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55</v>
      </c>
      <c r="F39" s="284"/>
      <c r="G39" s="284" t="s">
        <v>1668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116</v>
      </c>
      <c r="F40" s="284"/>
      <c r="G40" s="284" t="s">
        <v>1669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117</v>
      </c>
      <c r="F41" s="284"/>
      <c r="G41" s="284" t="s">
        <v>1670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1671</v>
      </c>
      <c r="F42" s="284"/>
      <c r="G42" s="284" t="s">
        <v>1672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1673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1674</v>
      </c>
      <c r="F44" s="284"/>
      <c r="G44" s="284" t="s">
        <v>1675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119</v>
      </c>
      <c r="F45" s="284"/>
      <c r="G45" s="284" t="s">
        <v>1676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1677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1678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1679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1680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1681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1682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1683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1684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1685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1686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1687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1688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1689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1690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1691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1692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1693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1694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1695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1696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1697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1698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1699</v>
      </c>
      <c r="D76" s="302"/>
      <c r="E76" s="302"/>
      <c r="F76" s="302" t="s">
        <v>1700</v>
      </c>
      <c r="G76" s="303"/>
      <c r="H76" s="302" t="s">
        <v>55</v>
      </c>
      <c r="I76" s="302" t="s">
        <v>58</v>
      </c>
      <c r="J76" s="302" t="s">
        <v>1701</v>
      </c>
      <c r="K76" s="301"/>
    </row>
    <row r="77" s="1" customFormat="1" ht="17.25" customHeight="1">
      <c r="B77" s="299"/>
      <c r="C77" s="304" t="s">
        <v>1702</v>
      </c>
      <c r="D77" s="304"/>
      <c r="E77" s="304"/>
      <c r="F77" s="305" t="s">
        <v>1703</v>
      </c>
      <c r="G77" s="306"/>
      <c r="H77" s="304"/>
      <c r="I77" s="304"/>
      <c r="J77" s="304" t="s">
        <v>1704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54</v>
      </c>
      <c r="D79" s="309"/>
      <c r="E79" s="309"/>
      <c r="F79" s="310" t="s">
        <v>1705</v>
      </c>
      <c r="G79" s="311"/>
      <c r="H79" s="287" t="s">
        <v>1706</v>
      </c>
      <c r="I79" s="287" t="s">
        <v>1707</v>
      </c>
      <c r="J79" s="287">
        <v>20</v>
      </c>
      <c r="K79" s="301"/>
    </row>
    <row r="80" s="1" customFormat="1" ht="15" customHeight="1">
      <c r="B80" s="299"/>
      <c r="C80" s="287" t="s">
        <v>1708</v>
      </c>
      <c r="D80" s="287"/>
      <c r="E80" s="287"/>
      <c r="F80" s="310" t="s">
        <v>1705</v>
      </c>
      <c r="G80" s="311"/>
      <c r="H80" s="287" t="s">
        <v>1709</v>
      </c>
      <c r="I80" s="287" t="s">
        <v>1707</v>
      </c>
      <c r="J80" s="287">
        <v>120</v>
      </c>
      <c r="K80" s="301"/>
    </row>
    <row r="81" s="1" customFormat="1" ht="15" customHeight="1">
      <c r="B81" s="312"/>
      <c r="C81" s="287" t="s">
        <v>1710</v>
      </c>
      <c r="D81" s="287"/>
      <c r="E81" s="287"/>
      <c r="F81" s="310" t="s">
        <v>1711</v>
      </c>
      <c r="G81" s="311"/>
      <c r="H81" s="287" t="s">
        <v>1712</v>
      </c>
      <c r="I81" s="287" t="s">
        <v>1707</v>
      </c>
      <c r="J81" s="287">
        <v>50</v>
      </c>
      <c r="K81" s="301"/>
    </row>
    <row r="82" s="1" customFormat="1" ht="15" customHeight="1">
      <c r="B82" s="312"/>
      <c r="C82" s="287" t="s">
        <v>1713</v>
      </c>
      <c r="D82" s="287"/>
      <c r="E82" s="287"/>
      <c r="F82" s="310" t="s">
        <v>1705</v>
      </c>
      <c r="G82" s="311"/>
      <c r="H82" s="287" t="s">
        <v>1714</v>
      </c>
      <c r="I82" s="287" t="s">
        <v>1715</v>
      </c>
      <c r="J82" s="287"/>
      <c r="K82" s="301"/>
    </row>
    <row r="83" s="1" customFormat="1" ht="15" customHeight="1">
      <c r="B83" s="312"/>
      <c r="C83" s="313" t="s">
        <v>1716</v>
      </c>
      <c r="D83" s="313"/>
      <c r="E83" s="313"/>
      <c r="F83" s="314" t="s">
        <v>1711</v>
      </c>
      <c r="G83" s="313"/>
      <c r="H83" s="313" t="s">
        <v>1717</v>
      </c>
      <c r="I83" s="313" t="s">
        <v>1707</v>
      </c>
      <c r="J83" s="313">
        <v>15</v>
      </c>
      <c r="K83" s="301"/>
    </row>
    <row r="84" s="1" customFormat="1" ht="15" customHeight="1">
      <c r="B84" s="312"/>
      <c r="C84" s="313" t="s">
        <v>1718</v>
      </c>
      <c r="D84" s="313"/>
      <c r="E84" s="313"/>
      <c r="F84" s="314" t="s">
        <v>1711</v>
      </c>
      <c r="G84" s="313"/>
      <c r="H84" s="313" t="s">
        <v>1719</v>
      </c>
      <c r="I84" s="313" t="s">
        <v>1707</v>
      </c>
      <c r="J84" s="313">
        <v>15</v>
      </c>
      <c r="K84" s="301"/>
    </row>
    <row r="85" s="1" customFormat="1" ht="15" customHeight="1">
      <c r="B85" s="312"/>
      <c r="C85" s="313" t="s">
        <v>1720</v>
      </c>
      <c r="D85" s="313"/>
      <c r="E85" s="313"/>
      <c r="F85" s="314" t="s">
        <v>1711</v>
      </c>
      <c r="G85" s="313"/>
      <c r="H85" s="313" t="s">
        <v>1721</v>
      </c>
      <c r="I85" s="313" t="s">
        <v>1707</v>
      </c>
      <c r="J85" s="313">
        <v>20</v>
      </c>
      <c r="K85" s="301"/>
    </row>
    <row r="86" s="1" customFormat="1" ht="15" customHeight="1">
      <c r="B86" s="312"/>
      <c r="C86" s="313" t="s">
        <v>1722</v>
      </c>
      <c r="D86" s="313"/>
      <c r="E86" s="313"/>
      <c r="F86" s="314" t="s">
        <v>1711</v>
      </c>
      <c r="G86" s="313"/>
      <c r="H86" s="313" t="s">
        <v>1723</v>
      </c>
      <c r="I86" s="313" t="s">
        <v>1707</v>
      </c>
      <c r="J86" s="313">
        <v>20</v>
      </c>
      <c r="K86" s="301"/>
    </row>
    <row r="87" s="1" customFormat="1" ht="15" customHeight="1">
      <c r="B87" s="312"/>
      <c r="C87" s="287" t="s">
        <v>1724</v>
      </c>
      <c r="D87" s="287"/>
      <c r="E87" s="287"/>
      <c r="F87" s="310" t="s">
        <v>1711</v>
      </c>
      <c r="G87" s="311"/>
      <c r="H87" s="287" t="s">
        <v>1725</v>
      </c>
      <c r="I87" s="287" t="s">
        <v>1707</v>
      </c>
      <c r="J87" s="287">
        <v>50</v>
      </c>
      <c r="K87" s="301"/>
    </row>
    <row r="88" s="1" customFormat="1" ht="15" customHeight="1">
      <c r="B88" s="312"/>
      <c r="C88" s="287" t="s">
        <v>1726</v>
      </c>
      <c r="D88" s="287"/>
      <c r="E88" s="287"/>
      <c r="F88" s="310" t="s">
        <v>1711</v>
      </c>
      <c r="G88" s="311"/>
      <c r="H88" s="287" t="s">
        <v>1727</v>
      </c>
      <c r="I88" s="287" t="s">
        <v>1707</v>
      </c>
      <c r="J88" s="287">
        <v>20</v>
      </c>
      <c r="K88" s="301"/>
    </row>
    <row r="89" s="1" customFormat="1" ht="15" customHeight="1">
      <c r="B89" s="312"/>
      <c r="C89" s="287" t="s">
        <v>1728</v>
      </c>
      <c r="D89" s="287"/>
      <c r="E89" s="287"/>
      <c r="F89" s="310" t="s">
        <v>1711</v>
      </c>
      <c r="G89" s="311"/>
      <c r="H89" s="287" t="s">
        <v>1729</v>
      </c>
      <c r="I89" s="287" t="s">
        <v>1707</v>
      </c>
      <c r="J89" s="287">
        <v>20</v>
      </c>
      <c r="K89" s="301"/>
    </row>
    <row r="90" s="1" customFormat="1" ht="15" customHeight="1">
      <c r="B90" s="312"/>
      <c r="C90" s="287" t="s">
        <v>1730</v>
      </c>
      <c r="D90" s="287"/>
      <c r="E90" s="287"/>
      <c r="F90" s="310" t="s">
        <v>1711</v>
      </c>
      <c r="G90" s="311"/>
      <c r="H90" s="287" t="s">
        <v>1731</v>
      </c>
      <c r="I90" s="287" t="s">
        <v>1707</v>
      </c>
      <c r="J90" s="287">
        <v>50</v>
      </c>
      <c r="K90" s="301"/>
    </row>
    <row r="91" s="1" customFormat="1" ht="15" customHeight="1">
      <c r="B91" s="312"/>
      <c r="C91" s="287" t="s">
        <v>1732</v>
      </c>
      <c r="D91" s="287"/>
      <c r="E91" s="287"/>
      <c r="F91" s="310" t="s">
        <v>1711</v>
      </c>
      <c r="G91" s="311"/>
      <c r="H91" s="287" t="s">
        <v>1732</v>
      </c>
      <c r="I91" s="287" t="s">
        <v>1707</v>
      </c>
      <c r="J91" s="287">
        <v>50</v>
      </c>
      <c r="K91" s="301"/>
    </row>
    <row r="92" s="1" customFormat="1" ht="15" customHeight="1">
      <c r="B92" s="312"/>
      <c r="C92" s="287" t="s">
        <v>1733</v>
      </c>
      <c r="D92" s="287"/>
      <c r="E92" s="287"/>
      <c r="F92" s="310" t="s">
        <v>1711</v>
      </c>
      <c r="G92" s="311"/>
      <c r="H92" s="287" t="s">
        <v>1734</v>
      </c>
      <c r="I92" s="287" t="s">
        <v>1707</v>
      </c>
      <c r="J92" s="287">
        <v>255</v>
      </c>
      <c r="K92" s="301"/>
    </row>
    <row r="93" s="1" customFormat="1" ht="15" customHeight="1">
      <c r="B93" s="312"/>
      <c r="C93" s="287" t="s">
        <v>1735</v>
      </c>
      <c r="D93" s="287"/>
      <c r="E93" s="287"/>
      <c r="F93" s="310" t="s">
        <v>1705</v>
      </c>
      <c r="G93" s="311"/>
      <c r="H93" s="287" t="s">
        <v>1736</v>
      </c>
      <c r="I93" s="287" t="s">
        <v>1737</v>
      </c>
      <c r="J93" s="287"/>
      <c r="K93" s="301"/>
    </row>
    <row r="94" s="1" customFormat="1" ht="15" customHeight="1">
      <c r="B94" s="312"/>
      <c r="C94" s="287" t="s">
        <v>1738</v>
      </c>
      <c r="D94" s="287"/>
      <c r="E94" s="287"/>
      <c r="F94" s="310" t="s">
        <v>1705</v>
      </c>
      <c r="G94" s="311"/>
      <c r="H94" s="287" t="s">
        <v>1739</v>
      </c>
      <c r="I94" s="287" t="s">
        <v>1740</v>
      </c>
      <c r="J94" s="287"/>
      <c r="K94" s="301"/>
    </row>
    <row r="95" s="1" customFormat="1" ht="15" customHeight="1">
      <c r="B95" s="312"/>
      <c r="C95" s="287" t="s">
        <v>1741</v>
      </c>
      <c r="D95" s="287"/>
      <c r="E95" s="287"/>
      <c r="F95" s="310" t="s">
        <v>1705</v>
      </c>
      <c r="G95" s="311"/>
      <c r="H95" s="287" t="s">
        <v>1741</v>
      </c>
      <c r="I95" s="287" t="s">
        <v>1740</v>
      </c>
      <c r="J95" s="287"/>
      <c r="K95" s="301"/>
    </row>
    <row r="96" s="1" customFormat="1" ht="15" customHeight="1">
      <c r="B96" s="312"/>
      <c r="C96" s="287" t="s">
        <v>39</v>
      </c>
      <c r="D96" s="287"/>
      <c r="E96" s="287"/>
      <c r="F96" s="310" t="s">
        <v>1705</v>
      </c>
      <c r="G96" s="311"/>
      <c r="H96" s="287" t="s">
        <v>1742</v>
      </c>
      <c r="I96" s="287" t="s">
        <v>1740</v>
      </c>
      <c r="J96" s="287"/>
      <c r="K96" s="301"/>
    </row>
    <row r="97" s="1" customFormat="1" ht="15" customHeight="1">
      <c r="B97" s="312"/>
      <c r="C97" s="287" t="s">
        <v>49</v>
      </c>
      <c r="D97" s="287"/>
      <c r="E97" s="287"/>
      <c r="F97" s="310" t="s">
        <v>1705</v>
      </c>
      <c r="G97" s="311"/>
      <c r="H97" s="287" t="s">
        <v>1743</v>
      </c>
      <c r="I97" s="287" t="s">
        <v>1740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1744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1699</v>
      </c>
      <c r="D103" s="302"/>
      <c r="E103" s="302"/>
      <c r="F103" s="302" t="s">
        <v>1700</v>
      </c>
      <c r="G103" s="303"/>
      <c r="H103" s="302" t="s">
        <v>55</v>
      </c>
      <c r="I103" s="302" t="s">
        <v>58</v>
      </c>
      <c r="J103" s="302" t="s">
        <v>1701</v>
      </c>
      <c r="K103" s="301"/>
    </row>
    <row r="104" s="1" customFormat="1" ht="17.25" customHeight="1">
      <c r="B104" s="299"/>
      <c r="C104" s="304" t="s">
        <v>1702</v>
      </c>
      <c r="D104" s="304"/>
      <c r="E104" s="304"/>
      <c r="F104" s="305" t="s">
        <v>1703</v>
      </c>
      <c r="G104" s="306"/>
      <c r="H104" s="304"/>
      <c r="I104" s="304"/>
      <c r="J104" s="304" t="s">
        <v>1704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54</v>
      </c>
      <c r="D106" s="309"/>
      <c r="E106" s="309"/>
      <c r="F106" s="310" t="s">
        <v>1705</v>
      </c>
      <c r="G106" s="287"/>
      <c r="H106" s="287" t="s">
        <v>1745</v>
      </c>
      <c r="I106" s="287" t="s">
        <v>1707</v>
      </c>
      <c r="J106" s="287">
        <v>20</v>
      </c>
      <c r="K106" s="301"/>
    </row>
    <row r="107" s="1" customFormat="1" ht="15" customHeight="1">
      <c r="B107" s="299"/>
      <c r="C107" s="287" t="s">
        <v>1708</v>
      </c>
      <c r="D107" s="287"/>
      <c r="E107" s="287"/>
      <c r="F107" s="310" t="s">
        <v>1705</v>
      </c>
      <c r="G107" s="287"/>
      <c r="H107" s="287" t="s">
        <v>1745</v>
      </c>
      <c r="I107" s="287" t="s">
        <v>1707</v>
      </c>
      <c r="J107" s="287">
        <v>120</v>
      </c>
      <c r="K107" s="301"/>
    </row>
    <row r="108" s="1" customFormat="1" ht="15" customHeight="1">
      <c r="B108" s="312"/>
      <c r="C108" s="287" t="s">
        <v>1710</v>
      </c>
      <c r="D108" s="287"/>
      <c r="E108" s="287"/>
      <c r="F108" s="310" t="s">
        <v>1711</v>
      </c>
      <c r="G108" s="287"/>
      <c r="H108" s="287" t="s">
        <v>1745</v>
      </c>
      <c r="I108" s="287" t="s">
        <v>1707</v>
      </c>
      <c r="J108" s="287">
        <v>50</v>
      </c>
      <c r="K108" s="301"/>
    </row>
    <row r="109" s="1" customFormat="1" ht="15" customHeight="1">
      <c r="B109" s="312"/>
      <c r="C109" s="287" t="s">
        <v>1713</v>
      </c>
      <c r="D109" s="287"/>
      <c r="E109" s="287"/>
      <c r="F109" s="310" t="s">
        <v>1705</v>
      </c>
      <c r="G109" s="287"/>
      <c r="H109" s="287" t="s">
        <v>1745</v>
      </c>
      <c r="I109" s="287" t="s">
        <v>1715</v>
      </c>
      <c r="J109" s="287"/>
      <c r="K109" s="301"/>
    </row>
    <row r="110" s="1" customFormat="1" ht="15" customHeight="1">
      <c r="B110" s="312"/>
      <c r="C110" s="287" t="s">
        <v>1724</v>
      </c>
      <c r="D110" s="287"/>
      <c r="E110" s="287"/>
      <c r="F110" s="310" t="s">
        <v>1711</v>
      </c>
      <c r="G110" s="287"/>
      <c r="H110" s="287" t="s">
        <v>1745</v>
      </c>
      <c r="I110" s="287" t="s">
        <v>1707</v>
      </c>
      <c r="J110" s="287">
        <v>50</v>
      </c>
      <c r="K110" s="301"/>
    </row>
    <row r="111" s="1" customFormat="1" ht="15" customHeight="1">
      <c r="B111" s="312"/>
      <c r="C111" s="287" t="s">
        <v>1732</v>
      </c>
      <c r="D111" s="287"/>
      <c r="E111" s="287"/>
      <c r="F111" s="310" t="s">
        <v>1711</v>
      </c>
      <c r="G111" s="287"/>
      <c r="H111" s="287" t="s">
        <v>1745</v>
      </c>
      <c r="I111" s="287" t="s">
        <v>1707</v>
      </c>
      <c r="J111" s="287">
        <v>50</v>
      </c>
      <c r="K111" s="301"/>
    </row>
    <row r="112" s="1" customFormat="1" ht="15" customHeight="1">
      <c r="B112" s="312"/>
      <c r="C112" s="287" t="s">
        <v>1730</v>
      </c>
      <c r="D112" s="287"/>
      <c r="E112" s="287"/>
      <c r="F112" s="310" t="s">
        <v>1711</v>
      </c>
      <c r="G112" s="287"/>
      <c r="H112" s="287" t="s">
        <v>1745</v>
      </c>
      <c r="I112" s="287" t="s">
        <v>1707</v>
      </c>
      <c r="J112" s="287">
        <v>50</v>
      </c>
      <c r="K112" s="301"/>
    </row>
    <row r="113" s="1" customFormat="1" ht="15" customHeight="1">
      <c r="B113" s="312"/>
      <c r="C113" s="287" t="s">
        <v>54</v>
      </c>
      <c r="D113" s="287"/>
      <c r="E113" s="287"/>
      <c r="F113" s="310" t="s">
        <v>1705</v>
      </c>
      <c r="G113" s="287"/>
      <c r="H113" s="287" t="s">
        <v>1746</v>
      </c>
      <c r="I113" s="287" t="s">
        <v>1707</v>
      </c>
      <c r="J113" s="287">
        <v>20</v>
      </c>
      <c r="K113" s="301"/>
    </row>
    <row r="114" s="1" customFormat="1" ht="15" customHeight="1">
      <c r="B114" s="312"/>
      <c r="C114" s="287" t="s">
        <v>1747</v>
      </c>
      <c r="D114" s="287"/>
      <c r="E114" s="287"/>
      <c r="F114" s="310" t="s">
        <v>1705</v>
      </c>
      <c r="G114" s="287"/>
      <c r="H114" s="287" t="s">
        <v>1748</v>
      </c>
      <c r="I114" s="287" t="s">
        <v>1707</v>
      </c>
      <c r="J114" s="287">
        <v>120</v>
      </c>
      <c r="K114" s="301"/>
    </row>
    <row r="115" s="1" customFormat="1" ht="15" customHeight="1">
      <c r="B115" s="312"/>
      <c r="C115" s="287" t="s">
        <v>39</v>
      </c>
      <c r="D115" s="287"/>
      <c r="E115" s="287"/>
      <c r="F115" s="310" t="s">
        <v>1705</v>
      </c>
      <c r="G115" s="287"/>
      <c r="H115" s="287" t="s">
        <v>1749</v>
      </c>
      <c r="I115" s="287" t="s">
        <v>1740</v>
      </c>
      <c r="J115" s="287"/>
      <c r="K115" s="301"/>
    </row>
    <row r="116" s="1" customFormat="1" ht="15" customHeight="1">
      <c r="B116" s="312"/>
      <c r="C116" s="287" t="s">
        <v>49</v>
      </c>
      <c r="D116" s="287"/>
      <c r="E116" s="287"/>
      <c r="F116" s="310" t="s">
        <v>1705</v>
      </c>
      <c r="G116" s="287"/>
      <c r="H116" s="287" t="s">
        <v>1750</v>
      </c>
      <c r="I116" s="287" t="s">
        <v>1740</v>
      </c>
      <c r="J116" s="287"/>
      <c r="K116" s="301"/>
    </row>
    <row r="117" s="1" customFormat="1" ht="15" customHeight="1">
      <c r="B117" s="312"/>
      <c r="C117" s="287" t="s">
        <v>58</v>
      </c>
      <c r="D117" s="287"/>
      <c r="E117" s="287"/>
      <c r="F117" s="310" t="s">
        <v>1705</v>
      </c>
      <c r="G117" s="287"/>
      <c r="H117" s="287" t="s">
        <v>1751</v>
      </c>
      <c r="I117" s="287" t="s">
        <v>1752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1753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1699</v>
      </c>
      <c r="D123" s="302"/>
      <c r="E123" s="302"/>
      <c r="F123" s="302" t="s">
        <v>1700</v>
      </c>
      <c r="G123" s="303"/>
      <c r="H123" s="302" t="s">
        <v>55</v>
      </c>
      <c r="I123" s="302" t="s">
        <v>58</v>
      </c>
      <c r="J123" s="302" t="s">
        <v>1701</v>
      </c>
      <c r="K123" s="331"/>
    </row>
    <row r="124" s="1" customFormat="1" ht="17.25" customHeight="1">
      <c r="B124" s="330"/>
      <c r="C124" s="304" t="s">
        <v>1702</v>
      </c>
      <c r="D124" s="304"/>
      <c r="E124" s="304"/>
      <c r="F124" s="305" t="s">
        <v>1703</v>
      </c>
      <c r="G124" s="306"/>
      <c r="H124" s="304"/>
      <c r="I124" s="304"/>
      <c r="J124" s="304" t="s">
        <v>1704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1708</v>
      </c>
      <c r="D126" s="309"/>
      <c r="E126" s="309"/>
      <c r="F126" s="310" t="s">
        <v>1705</v>
      </c>
      <c r="G126" s="287"/>
      <c r="H126" s="287" t="s">
        <v>1745</v>
      </c>
      <c r="I126" s="287" t="s">
        <v>1707</v>
      </c>
      <c r="J126" s="287">
        <v>120</v>
      </c>
      <c r="K126" s="335"/>
    </row>
    <row r="127" s="1" customFormat="1" ht="15" customHeight="1">
      <c r="B127" s="332"/>
      <c r="C127" s="287" t="s">
        <v>1754</v>
      </c>
      <c r="D127" s="287"/>
      <c r="E127" s="287"/>
      <c r="F127" s="310" t="s">
        <v>1705</v>
      </c>
      <c r="G127" s="287"/>
      <c r="H127" s="287" t="s">
        <v>1755</v>
      </c>
      <c r="I127" s="287" t="s">
        <v>1707</v>
      </c>
      <c r="J127" s="287" t="s">
        <v>1756</v>
      </c>
      <c r="K127" s="335"/>
    </row>
    <row r="128" s="1" customFormat="1" ht="15" customHeight="1">
      <c r="B128" s="332"/>
      <c r="C128" s="287" t="s">
        <v>1653</v>
      </c>
      <c r="D128" s="287"/>
      <c r="E128" s="287"/>
      <c r="F128" s="310" t="s">
        <v>1705</v>
      </c>
      <c r="G128" s="287"/>
      <c r="H128" s="287" t="s">
        <v>1757</v>
      </c>
      <c r="I128" s="287" t="s">
        <v>1707</v>
      </c>
      <c r="J128" s="287" t="s">
        <v>1756</v>
      </c>
      <c r="K128" s="335"/>
    </row>
    <row r="129" s="1" customFormat="1" ht="15" customHeight="1">
      <c r="B129" s="332"/>
      <c r="C129" s="287" t="s">
        <v>1716</v>
      </c>
      <c r="D129" s="287"/>
      <c r="E129" s="287"/>
      <c r="F129" s="310" t="s">
        <v>1711</v>
      </c>
      <c r="G129" s="287"/>
      <c r="H129" s="287" t="s">
        <v>1717</v>
      </c>
      <c r="I129" s="287" t="s">
        <v>1707</v>
      </c>
      <c r="J129" s="287">
        <v>15</v>
      </c>
      <c r="K129" s="335"/>
    </row>
    <row r="130" s="1" customFormat="1" ht="15" customHeight="1">
      <c r="B130" s="332"/>
      <c r="C130" s="313" t="s">
        <v>1718</v>
      </c>
      <c r="D130" s="313"/>
      <c r="E130" s="313"/>
      <c r="F130" s="314" t="s">
        <v>1711</v>
      </c>
      <c r="G130" s="313"/>
      <c r="H130" s="313" t="s">
        <v>1719</v>
      </c>
      <c r="I130" s="313" t="s">
        <v>1707</v>
      </c>
      <c r="J130" s="313">
        <v>15</v>
      </c>
      <c r="K130" s="335"/>
    </row>
    <row r="131" s="1" customFormat="1" ht="15" customHeight="1">
      <c r="B131" s="332"/>
      <c r="C131" s="313" t="s">
        <v>1720</v>
      </c>
      <c r="D131" s="313"/>
      <c r="E131" s="313"/>
      <c r="F131" s="314" t="s">
        <v>1711</v>
      </c>
      <c r="G131" s="313"/>
      <c r="H131" s="313" t="s">
        <v>1721</v>
      </c>
      <c r="I131" s="313" t="s">
        <v>1707</v>
      </c>
      <c r="J131" s="313">
        <v>20</v>
      </c>
      <c r="K131" s="335"/>
    </row>
    <row r="132" s="1" customFormat="1" ht="15" customHeight="1">
      <c r="B132" s="332"/>
      <c r="C132" s="313" t="s">
        <v>1722</v>
      </c>
      <c r="D132" s="313"/>
      <c r="E132" s="313"/>
      <c r="F132" s="314" t="s">
        <v>1711</v>
      </c>
      <c r="G132" s="313"/>
      <c r="H132" s="313" t="s">
        <v>1723</v>
      </c>
      <c r="I132" s="313" t="s">
        <v>1707</v>
      </c>
      <c r="J132" s="313">
        <v>20</v>
      </c>
      <c r="K132" s="335"/>
    </row>
    <row r="133" s="1" customFormat="1" ht="15" customHeight="1">
      <c r="B133" s="332"/>
      <c r="C133" s="287" t="s">
        <v>1710</v>
      </c>
      <c r="D133" s="287"/>
      <c r="E133" s="287"/>
      <c r="F133" s="310" t="s">
        <v>1711</v>
      </c>
      <c r="G133" s="287"/>
      <c r="H133" s="287" t="s">
        <v>1745</v>
      </c>
      <c r="I133" s="287" t="s">
        <v>1707</v>
      </c>
      <c r="J133" s="287">
        <v>50</v>
      </c>
      <c r="K133" s="335"/>
    </row>
    <row r="134" s="1" customFormat="1" ht="15" customHeight="1">
      <c r="B134" s="332"/>
      <c r="C134" s="287" t="s">
        <v>1724</v>
      </c>
      <c r="D134" s="287"/>
      <c r="E134" s="287"/>
      <c r="F134" s="310" t="s">
        <v>1711</v>
      </c>
      <c r="G134" s="287"/>
      <c r="H134" s="287" t="s">
        <v>1745</v>
      </c>
      <c r="I134" s="287" t="s">
        <v>1707</v>
      </c>
      <c r="J134" s="287">
        <v>50</v>
      </c>
      <c r="K134" s="335"/>
    </row>
    <row r="135" s="1" customFormat="1" ht="15" customHeight="1">
      <c r="B135" s="332"/>
      <c r="C135" s="287" t="s">
        <v>1730</v>
      </c>
      <c r="D135" s="287"/>
      <c r="E135" s="287"/>
      <c r="F135" s="310" t="s">
        <v>1711</v>
      </c>
      <c r="G135" s="287"/>
      <c r="H135" s="287" t="s">
        <v>1745</v>
      </c>
      <c r="I135" s="287" t="s">
        <v>1707</v>
      </c>
      <c r="J135" s="287">
        <v>50</v>
      </c>
      <c r="K135" s="335"/>
    </row>
    <row r="136" s="1" customFormat="1" ht="15" customHeight="1">
      <c r="B136" s="332"/>
      <c r="C136" s="287" t="s">
        <v>1732</v>
      </c>
      <c r="D136" s="287"/>
      <c r="E136" s="287"/>
      <c r="F136" s="310" t="s">
        <v>1711</v>
      </c>
      <c r="G136" s="287"/>
      <c r="H136" s="287" t="s">
        <v>1745</v>
      </c>
      <c r="I136" s="287" t="s">
        <v>1707</v>
      </c>
      <c r="J136" s="287">
        <v>50</v>
      </c>
      <c r="K136" s="335"/>
    </row>
    <row r="137" s="1" customFormat="1" ht="15" customHeight="1">
      <c r="B137" s="332"/>
      <c r="C137" s="287" t="s">
        <v>1733</v>
      </c>
      <c r="D137" s="287"/>
      <c r="E137" s="287"/>
      <c r="F137" s="310" t="s">
        <v>1711</v>
      </c>
      <c r="G137" s="287"/>
      <c r="H137" s="287" t="s">
        <v>1758</v>
      </c>
      <c r="I137" s="287" t="s">
        <v>1707</v>
      </c>
      <c r="J137" s="287">
        <v>255</v>
      </c>
      <c r="K137" s="335"/>
    </row>
    <row r="138" s="1" customFormat="1" ht="15" customHeight="1">
      <c r="B138" s="332"/>
      <c r="C138" s="287" t="s">
        <v>1735</v>
      </c>
      <c r="D138" s="287"/>
      <c r="E138" s="287"/>
      <c r="F138" s="310" t="s">
        <v>1705</v>
      </c>
      <c r="G138" s="287"/>
      <c r="H138" s="287" t="s">
        <v>1759</v>
      </c>
      <c r="I138" s="287" t="s">
        <v>1737</v>
      </c>
      <c r="J138" s="287"/>
      <c r="K138" s="335"/>
    </row>
    <row r="139" s="1" customFormat="1" ht="15" customHeight="1">
      <c r="B139" s="332"/>
      <c r="C139" s="287" t="s">
        <v>1738</v>
      </c>
      <c r="D139" s="287"/>
      <c r="E139" s="287"/>
      <c r="F139" s="310" t="s">
        <v>1705</v>
      </c>
      <c r="G139" s="287"/>
      <c r="H139" s="287" t="s">
        <v>1760</v>
      </c>
      <c r="I139" s="287" t="s">
        <v>1740</v>
      </c>
      <c r="J139" s="287"/>
      <c r="K139" s="335"/>
    </row>
    <row r="140" s="1" customFormat="1" ht="15" customHeight="1">
      <c r="B140" s="332"/>
      <c r="C140" s="287" t="s">
        <v>1741</v>
      </c>
      <c r="D140" s="287"/>
      <c r="E140" s="287"/>
      <c r="F140" s="310" t="s">
        <v>1705</v>
      </c>
      <c r="G140" s="287"/>
      <c r="H140" s="287" t="s">
        <v>1741</v>
      </c>
      <c r="I140" s="287" t="s">
        <v>1740</v>
      </c>
      <c r="J140" s="287"/>
      <c r="K140" s="335"/>
    </row>
    <row r="141" s="1" customFormat="1" ht="15" customHeight="1">
      <c r="B141" s="332"/>
      <c r="C141" s="287" t="s">
        <v>39</v>
      </c>
      <c r="D141" s="287"/>
      <c r="E141" s="287"/>
      <c r="F141" s="310" t="s">
        <v>1705</v>
      </c>
      <c r="G141" s="287"/>
      <c r="H141" s="287" t="s">
        <v>1761</v>
      </c>
      <c r="I141" s="287" t="s">
        <v>1740</v>
      </c>
      <c r="J141" s="287"/>
      <c r="K141" s="335"/>
    </row>
    <row r="142" s="1" customFormat="1" ht="15" customHeight="1">
      <c r="B142" s="332"/>
      <c r="C142" s="287" t="s">
        <v>1762</v>
      </c>
      <c r="D142" s="287"/>
      <c r="E142" s="287"/>
      <c r="F142" s="310" t="s">
        <v>1705</v>
      </c>
      <c r="G142" s="287"/>
      <c r="H142" s="287" t="s">
        <v>1763</v>
      </c>
      <c r="I142" s="287" t="s">
        <v>1740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1764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1699</v>
      </c>
      <c r="D148" s="302"/>
      <c r="E148" s="302"/>
      <c r="F148" s="302" t="s">
        <v>1700</v>
      </c>
      <c r="G148" s="303"/>
      <c r="H148" s="302" t="s">
        <v>55</v>
      </c>
      <c r="I148" s="302" t="s">
        <v>58</v>
      </c>
      <c r="J148" s="302" t="s">
        <v>1701</v>
      </c>
      <c r="K148" s="301"/>
    </row>
    <row r="149" s="1" customFormat="1" ht="17.25" customHeight="1">
      <c r="B149" s="299"/>
      <c r="C149" s="304" t="s">
        <v>1702</v>
      </c>
      <c r="D149" s="304"/>
      <c r="E149" s="304"/>
      <c r="F149" s="305" t="s">
        <v>1703</v>
      </c>
      <c r="G149" s="306"/>
      <c r="H149" s="304"/>
      <c r="I149" s="304"/>
      <c r="J149" s="304" t="s">
        <v>1704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1708</v>
      </c>
      <c r="D151" s="287"/>
      <c r="E151" s="287"/>
      <c r="F151" s="340" t="s">
        <v>1705</v>
      </c>
      <c r="G151" s="287"/>
      <c r="H151" s="339" t="s">
        <v>1745</v>
      </c>
      <c r="I151" s="339" t="s">
        <v>1707</v>
      </c>
      <c r="J151" s="339">
        <v>120</v>
      </c>
      <c r="K151" s="335"/>
    </row>
    <row r="152" s="1" customFormat="1" ht="15" customHeight="1">
      <c r="B152" s="312"/>
      <c r="C152" s="339" t="s">
        <v>1754</v>
      </c>
      <c r="D152" s="287"/>
      <c r="E152" s="287"/>
      <c r="F152" s="340" t="s">
        <v>1705</v>
      </c>
      <c r="G152" s="287"/>
      <c r="H152" s="339" t="s">
        <v>1765</v>
      </c>
      <c r="I152" s="339" t="s">
        <v>1707</v>
      </c>
      <c r="J152" s="339" t="s">
        <v>1756</v>
      </c>
      <c r="K152" s="335"/>
    </row>
    <row r="153" s="1" customFormat="1" ht="15" customHeight="1">
      <c r="B153" s="312"/>
      <c r="C153" s="339" t="s">
        <v>1653</v>
      </c>
      <c r="D153" s="287"/>
      <c r="E153" s="287"/>
      <c r="F153" s="340" t="s">
        <v>1705</v>
      </c>
      <c r="G153" s="287"/>
      <c r="H153" s="339" t="s">
        <v>1766</v>
      </c>
      <c r="I153" s="339" t="s">
        <v>1707</v>
      </c>
      <c r="J153" s="339" t="s">
        <v>1756</v>
      </c>
      <c r="K153" s="335"/>
    </row>
    <row r="154" s="1" customFormat="1" ht="15" customHeight="1">
      <c r="B154" s="312"/>
      <c r="C154" s="339" t="s">
        <v>1710</v>
      </c>
      <c r="D154" s="287"/>
      <c r="E154" s="287"/>
      <c r="F154" s="340" t="s">
        <v>1711</v>
      </c>
      <c r="G154" s="287"/>
      <c r="H154" s="339" t="s">
        <v>1745</v>
      </c>
      <c r="I154" s="339" t="s">
        <v>1707</v>
      </c>
      <c r="J154" s="339">
        <v>50</v>
      </c>
      <c r="K154" s="335"/>
    </row>
    <row r="155" s="1" customFormat="1" ht="15" customHeight="1">
      <c r="B155" s="312"/>
      <c r="C155" s="339" t="s">
        <v>1713</v>
      </c>
      <c r="D155" s="287"/>
      <c r="E155" s="287"/>
      <c r="F155" s="340" t="s">
        <v>1705</v>
      </c>
      <c r="G155" s="287"/>
      <c r="H155" s="339" t="s">
        <v>1745</v>
      </c>
      <c r="I155" s="339" t="s">
        <v>1715</v>
      </c>
      <c r="J155" s="339"/>
      <c r="K155" s="335"/>
    </row>
    <row r="156" s="1" customFormat="1" ht="15" customHeight="1">
      <c r="B156" s="312"/>
      <c r="C156" s="339" t="s">
        <v>1724</v>
      </c>
      <c r="D156" s="287"/>
      <c r="E156" s="287"/>
      <c r="F156" s="340" t="s">
        <v>1711</v>
      </c>
      <c r="G156" s="287"/>
      <c r="H156" s="339" t="s">
        <v>1745</v>
      </c>
      <c r="I156" s="339" t="s">
        <v>1707</v>
      </c>
      <c r="J156" s="339">
        <v>50</v>
      </c>
      <c r="K156" s="335"/>
    </row>
    <row r="157" s="1" customFormat="1" ht="15" customHeight="1">
      <c r="B157" s="312"/>
      <c r="C157" s="339" t="s">
        <v>1732</v>
      </c>
      <c r="D157" s="287"/>
      <c r="E157" s="287"/>
      <c r="F157" s="340" t="s">
        <v>1711</v>
      </c>
      <c r="G157" s="287"/>
      <c r="H157" s="339" t="s">
        <v>1745</v>
      </c>
      <c r="I157" s="339" t="s">
        <v>1707</v>
      </c>
      <c r="J157" s="339">
        <v>50</v>
      </c>
      <c r="K157" s="335"/>
    </row>
    <row r="158" s="1" customFormat="1" ht="15" customHeight="1">
      <c r="B158" s="312"/>
      <c r="C158" s="339" t="s">
        <v>1730</v>
      </c>
      <c r="D158" s="287"/>
      <c r="E158" s="287"/>
      <c r="F158" s="340" t="s">
        <v>1711</v>
      </c>
      <c r="G158" s="287"/>
      <c r="H158" s="339" t="s">
        <v>1745</v>
      </c>
      <c r="I158" s="339" t="s">
        <v>1707</v>
      </c>
      <c r="J158" s="339">
        <v>50</v>
      </c>
      <c r="K158" s="335"/>
    </row>
    <row r="159" s="1" customFormat="1" ht="15" customHeight="1">
      <c r="B159" s="312"/>
      <c r="C159" s="339" t="s">
        <v>103</v>
      </c>
      <c r="D159" s="287"/>
      <c r="E159" s="287"/>
      <c r="F159" s="340" t="s">
        <v>1705</v>
      </c>
      <c r="G159" s="287"/>
      <c r="H159" s="339" t="s">
        <v>1767</v>
      </c>
      <c r="I159" s="339" t="s">
        <v>1707</v>
      </c>
      <c r="J159" s="339" t="s">
        <v>1768</v>
      </c>
      <c r="K159" s="335"/>
    </row>
    <row r="160" s="1" customFormat="1" ht="15" customHeight="1">
      <c r="B160" s="312"/>
      <c r="C160" s="339" t="s">
        <v>1769</v>
      </c>
      <c r="D160" s="287"/>
      <c r="E160" s="287"/>
      <c r="F160" s="340" t="s">
        <v>1705</v>
      </c>
      <c r="G160" s="287"/>
      <c r="H160" s="339" t="s">
        <v>1770</v>
      </c>
      <c r="I160" s="339" t="s">
        <v>1740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1771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1699</v>
      </c>
      <c r="D166" s="302"/>
      <c r="E166" s="302"/>
      <c r="F166" s="302" t="s">
        <v>1700</v>
      </c>
      <c r="G166" s="344"/>
      <c r="H166" s="345" t="s">
        <v>55</v>
      </c>
      <c r="I166" s="345" t="s">
        <v>58</v>
      </c>
      <c r="J166" s="302" t="s">
        <v>1701</v>
      </c>
      <c r="K166" s="279"/>
    </row>
    <row r="167" s="1" customFormat="1" ht="17.25" customHeight="1">
      <c r="B167" s="280"/>
      <c r="C167" s="304" t="s">
        <v>1702</v>
      </c>
      <c r="D167" s="304"/>
      <c r="E167" s="304"/>
      <c r="F167" s="305" t="s">
        <v>1703</v>
      </c>
      <c r="G167" s="346"/>
      <c r="H167" s="347"/>
      <c r="I167" s="347"/>
      <c r="J167" s="304" t="s">
        <v>1704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1708</v>
      </c>
      <c r="D169" s="287"/>
      <c r="E169" s="287"/>
      <c r="F169" s="310" t="s">
        <v>1705</v>
      </c>
      <c r="G169" s="287"/>
      <c r="H169" s="287" t="s">
        <v>1745</v>
      </c>
      <c r="I169" s="287" t="s">
        <v>1707</v>
      </c>
      <c r="J169" s="287">
        <v>120</v>
      </c>
      <c r="K169" s="335"/>
    </row>
    <row r="170" s="1" customFormat="1" ht="15" customHeight="1">
      <c r="B170" s="312"/>
      <c r="C170" s="287" t="s">
        <v>1754</v>
      </c>
      <c r="D170" s="287"/>
      <c r="E170" s="287"/>
      <c r="F170" s="310" t="s">
        <v>1705</v>
      </c>
      <c r="G170" s="287"/>
      <c r="H170" s="287" t="s">
        <v>1755</v>
      </c>
      <c r="I170" s="287" t="s">
        <v>1707</v>
      </c>
      <c r="J170" s="287" t="s">
        <v>1756</v>
      </c>
      <c r="K170" s="335"/>
    </row>
    <row r="171" s="1" customFormat="1" ht="15" customHeight="1">
      <c r="B171" s="312"/>
      <c r="C171" s="287" t="s">
        <v>1653</v>
      </c>
      <c r="D171" s="287"/>
      <c r="E171" s="287"/>
      <c r="F171" s="310" t="s">
        <v>1705</v>
      </c>
      <c r="G171" s="287"/>
      <c r="H171" s="287" t="s">
        <v>1772</v>
      </c>
      <c r="I171" s="287" t="s">
        <v>1707</v>
      </c>
      <c r="J171" s="287" t="s">
        <v>1756</v>
      </c>
      <c r="K171" s="335"/>
    </row>
    <row r="172" s="1" customFormat="1" ht="15" customHeight="1">
      <c r="B172" s="312"/>
      <c r="C172" s="287" t="s">
        <v>1710</v>
      </c>
      <c r="D172" s="287"/>
      <c r="E172" s="287"/>
      <c r="F172" s="310" t="s">
        <v>1711</v>
      </c>
      <c r="G172" s="287"/>
      <c r="H172" s="287" t="s">
        <v>1772</v>
      </c>
      <c r="I172" s="287" t="s">
        <v>1707</v>
      </c>
      <c r="J172" s="287">
        <v>50</v>
      </c>
      <c r="K172" s="335"/>
    </row>
    <row r="173" s="1" customFormat="1" ht="15" customHeight="1">
      <c r="B173" s="312"/>
      <c r="C173" s="287" t="s">
        <v>1713</v>
      </c>
      <c r="D173" s="287"/>
      <c r="E173" s="287"/>
      <c r="F173" s="310" t="s">
        <v>1705</v>
      </c>
      <c r="G173" s="287"/>
      <c r="H173" s="287" t="s">
        <v>1772</v>
      </c>
      <c r="I173" s="287" t="s">
        <v>1715</v>
      </c>
      <c r="J173" s="287"/>
      <c r="K173" s="335"/>
    </row>
    <row r="174" s="1" customFormat="1" ht="15" customHeight="1">
      <c r="B174" s="312"/>
      <c r="C174" s="287" t="s">
        <v>1724</v>
      </c>
      <c r="D174" s="287"/>
      <c r="E174" s="287"/>
      <c r="F174" s="310" t="s">
        <v>1711</v>
      </c>
      <c r="G174" s="287"/>
      <c r="H174" s="287" t="s">
        <v>1772</v>
      </c>
      <c r="I174" s="287" t="s">
        <v>1707</v>
      </c>
      <c r="J174" s="287">
        <v>50</v>
      </c>
      <c r="K174" s="335"/>
    </row>
    <row r="175" s="1" customFormat="1" ht="15" customHeight="1">
      <c r="B175" s="312"/>
      <c r="C175" s="287" t="s">
        <v>1732</v>
      </c>
      <c r="D175" s="287"/>
      <c r="E175" s="287"/>
      <c r="F175" s="310" t="s">
        <v>1711</v>
      </c>
      <c r="G175" s="287"/>
      <c r="H175" s="287" t="s">
        <v>1772</v>
      </c>
      <c r="I175" s="287" t="s">
        <v>1707</v>
      </c>
      <c r="J175" s="287">
        <v>50</v>
      </c>
      <c r="K175" s="335"/>
    </row>
    <row r="176" s="1" customFormat="1" ht="15" customHeight="1">
      <c r="B176" s="312"/>
      <c r="C176" s="287" t="s">
        <v>1730</v>
      </c>
      <c r="D176" s="287"/>
      <c r="E176" s="287"/>
      <c r="F176" s="310" t="s">
        <v>1711</v>
      </c>
      <c r="G176" s="287"/>
      <c r="H176" s="287" t="s">
        <v>1772</v>
      </c>
      <c r="I176" s="287" t="s">
        <v>1707</v>
      </c>
      <c r="J176" s="287">
        <v>50</v>
      </c>
      <c r="K176" s="335"/>
    </row>
    <row r="177" s="1" customFormat="1" ht="15" customHeight="1">
      <c r="B177" s="312"/>
      <c r="C177" s="287" t="s">
        <v>115</v>
      </c>
      <c r="D177" s="287"/>
      <c r="E177" s="287"/>
      <c r="F177" s="310" t="s">
        <v>1705</v>
      </c>
      <c r="G177" s="287"/>
      <c r="H177" s="287" t="s">
        <v>1773</v>
      </c>
      <c r="I177" s="287" t="s">
        <v>1774</v>
      </c>
      <c r="J177" s="287"/>
      <c r="K177" s="335"/>
    </row>
    <row r="178" s="1" customFormat="1" ht="15" customHeight="1">
      <c r="B178" s="312"/>
      <c r="C178" s="287" t="s">
        <v>58</v>
      </c>
      <c r="D178" s="287"/>
      <c r="E178" s="287"/>
      <c r="F178" s="310" t="s">
        <v>1705</v>
      </c>
      <c r="G178" s="287"/>
      <c r="H178" s="287" t="s">
        <v>1775</v>
      </c>
      <c r="I178" s="287" t="s">
        <v>1776</v>
      </c>
      <c r="J178" s="287">
        <v>1</v>
      </c>
      <c r="K178" s="335"/>
    </row>
    <row r="179" s="1" customFormat="1" ht="15" customHeight="1">
      <c r="B179" s="312"/>
      <c r="C179" s="287" t="s">
        <v>54</v>
      </c>
      <c r="D179" s="287"/>
      <c r="E179" s="287"/>
      <c r="F179" s="310" t="s">
        <v>1705</v>
      </c>
      <c r="G179" s="287"/>
      <c r="H179" s="287" t="s">
        <v>1777</v>
      </c>
      <c r="I179" s="287" t="s">
        <v>1707</v>
      </c>
      <c r="J179" s="287">
        <v>20</v>
      </c>
      <c r="K179" s="335"/>
    </row>
    <row r="180" s="1" customFormat="1" ht="15" customHeight="1">
      <c r="B180" s="312"/>
      <c r="C180" s="287" t="s">
        <v>55</v>
      </c>
      <c r="D180" s="287"/>
      <c r="E180" s="287"/>
      <c r="F180" s="310" t="s">
        <v>1705</v>
      </c>
      <c r="G180" s="287"/>
      <c r="H180" s="287" t="s">
        <v>1778</v>
      </c>
      <c r="I180" s="287" t="s">
        <v>1707</v>
      </c>
      <c r="J180" s="287">
        <v>255</v>
      </c>
      <c r="K180" s="335"/>
    </row>
    <row r="181" s="1" customFormat="1" ht="15" customHeight="1">
      <c r="B181" s="312"/>
      <c r="C181" s="287" t="s">
        <v>116</v>
      </c>
      <c r="D181" s="287"/>
      <c r="E181" s="287"/>
      <c r="F181" s="310" t="s">
        <v>1705</v>
      </c>
      <c r="G181" s="287"/>
      <c r="H181" s="287" t="s">
        <v>1669</v>
      </c>
      <c r="I181" s="287" t="s">
        <v>1707</v>
      </c>
      <c r="J181" s="287">
        <v>10</v>
      </c>
      <c r="K181" s="335"/>
    </row>
    <row r="182" s="1" customFormat="1" ht="15" customHeight="1">
      <c r="B182" s="312"/>
      <c r="C182" s="287" t="s">
        <v>117</v>
      </c>
      <c r="D182" s="287"/>
      <c r="E182" s="287"/>
      <c r="F182" s="310" t="s">
        <v>1705</v>
      </c>
      <c r="G182" s="287"/>
      <c r="H182" s="287" t="s">
        <v>1779</v>
      </c>
      <c r="I182" s="287" t="s">
        <v>1740</v>
      </c>
      <c r="J182" s="287"/>
      <c r="K182" s="335"/>
    </row>
    <row r="183" s="1" customFormat="1" ht="15" customHeight="1">
      <c r="B183" s="312"/>
      <c r="C183" s="287" t="s">
        <v>1780</v>
      </c>
      <c r="D183" s="287"/>
      <c r="E183" s="287"/>
      <c r="F183" s="310" t="s">
        <v>1705</v>
      </c>
      <c r="G183" s="287"/>
      <c r="H183" s="287" t="s">
        <v>1781</v>
      </c>
      <c r="I183" s="287" t="s">
        <v>1740</v>
      </c>
      <c r="J183" s="287"/>
      <c r="K183" s="335"/>
    </row>
    <row r="184" s="1" customFormat="1" ht="15" customHeight="1">
      <c r="B184" s="312"/>
      <c r="C184" s="287" t="s">
        <v>1769</v>
      </c>
      <c r="D184" s="287"/>
      <c r="E184" s="287"/>
      <c r="F184" s="310" t="s">
        <v>1705</v>
      </c>
      <c r="G184" s="287"/>
      <c r="H184" s="287" t="s">
        <v>1782</v>
      </c>
      <c r="I184" s="287" t="s">
        <v>1740</v>
      </c>
      <c r="J184" s="287"/>
      <c r="K184" s="335"/>
    </row>
    <row r="185" s="1" customFormat="1" ht="15" customHeight="1">
      <c r="B185" s="312"/>
      <c r="C185" s="287" t="s">
        <v>119</v>
      </c>
      <c r="D185" s="287"/>
      <c r="E185" s="287"/>
      <c r="F185" s="310" t="s">
        <v>1711</v>
      </c>
      <c r="G185" s="287"/>
      <c r="H185" s="287" t="s">
        <v>1783</v>
      </c>
      <c r="I185" s="287" t="s">
        <v>1707</v>
      </c>
      <c r="J185" s="287">
        <v>50</v>
      </c>
      <c r="K185" s="335"/>
    </row>
    <row r="186" s="1" customFormat="1" ht="15" customHeight="1">
      <c r="B186" s="312"/>
      <c r="C186" s="287" t="s">
        <v>1784</v>
      </c>
      <c r="D186" s="287"/>
      <c r="E186" s="287"/>
      <c r="F186" s="310" t="s">
        <v>1711</v>
      </c>
      <c r="G186" s="287"/>
      <c r="H186" s="287" t="s">
        <v>1785</v>
      </c>
      <c r="I186" s="287" t="s">
        <v>1786</v>
      </c>
      <c r="J186" s="287"/>
      <c r="K186" s="335"/>
    </row>
    <row r="187" s="1" customFormat="1" ht="15" customHeight="1">
      <c r="B187" s="312"/>
      <c r="C187" s="287" t="s">
        <v>1787</v>
      </c>
      <c r="D187" s="287"/>
      <c r="E187" s="287"/>
      <c r="F187" s="310" t="s">
        <v>1711</v>
      </c>
      <c r="G187" s="287"/>
      <c r="H187" s="287" t="s">
        <v>1788</v>
      </c>
      <c r="I187" s="287" t="s">
        <v>1786</v>
      </c>
      <c r="J187" s="287"/>
      <c r="K187" s="335"/>
    </row>
    <row r="188" s="1" customFormat="1" ht="15" customHeight="1">
      <c r="B188" s="312"/>
      <c r="C188" s="287" t="s">
        <v>1789</v>
      </c>
      <c r="D188" s="287"/>
      <c r="E188" s="287"/>
      <c r="F188" s="310" t="s">
        <v>1711</v>
      </c>
      <c r="G188" s="287"/>
      <c r="H188" s="287" t="s">
        <v>1790</v>
      </c>
      <c r="I188" s="287" t="s">
        <v>1786</v>
      </c>
      <c r="J188" s="287"/>
      <c r="K188" s="335"/>
    </row>
    <row r="189" s="1" customFormat="1" ht="15" customHeight="1">
      <c r="B189" s="312"/>
      <c r="C189" s="348" t="s">
        <v>1791</v>
      </c>
      <c r="D189" s="287"/>
      <c r="E189" s="287"/>
      <c r="F189" s="310" t="s">
        <v>1711</v>
      </c>
      <c r="G189" s="287"/>
      <c r="H189" s="287" t="s">
        <v>1792</v>
      </c>
      <c r="I189" s="287" t="s">
        <v>1793</v>
      </c>
      <c r="J189" s="349" t="s">
        <v>1794</v>
      </c>
      <c r="K189" s="335"/>
    </row>
    <row r="190" s="1" customFormat="1" ht="15" customHeight="1">
      <c r="B190" s="312"/>
      <c r="C190" s="348" t="s">
        <v>43</v>
      </c>
      <c r="D190" s="287"/>
      <c r="E190" s="287"/>
      <c r="F190" s="310" t="s">
        <v>1705</v>
      </c>
      <c r="G190" s="287"/>
      <c r="H190" s="284" t="s">
        <v>1795</v>
      </c>
      <c r="I190" s="287" t="s">
        <v>1796</v>
      </c>
      <c r="J190" s="287"/>
      <c r="K190" s="335"/>
    </row>
    <row r="191" s="1" customFormat="1" ht="15" customHeight="1">
      <c r="B191" s="312"/>
      <c r="C191" s="348" t="s">
        <v>1797</v>
      </c>
      <c r="D191" s="287"/>
      <c r="E191" s="287"/>
      <c r="F191" s="310" t="s">
        <v>1705</v>
      </c>
      <c r="G191" s="287"/>
      <c r="H191" s="287" t="s">
        <v>1798</v>
      </c>
      <c r="I191" s="287" t="s">
        <v>1740</v>
      </c>
      <c r="J191" s="287"/>
      <c r="K191" s="335"/>
    </row>
    <row r="192" s="1" customFormat="1" ht="15" customHeight="1">
      <c r="B192" s="312"/>
      <c r="C192" s="348" t="s">
        <v>1799</v>
      </c>
      <c r="D192" s="287"/>
      <c r="E192" s="287"/>
      <c r="F192" s="310" t="s">
        <v>1705</v>
      </c>
      <c r="G192" s="287"/>
      <c r="H192" s="287" t="s">
        <v>1800</v>
      </c>
      <c r="I192" s="287" t="s">
        <v>1740</v>
      </c>
      <c r="J192" s="287"/>
      <c r="K192" s="335"/>
    </row>
    <row r="193" s="1" customFormat="1" ht="15" customHeight="1">
      <c r="B193" s="312"/>
      <c r="C193" s="348" t="s">
        <v>1801</v>
      </c>
      <c r="D193" s="287"/>
      <c r="E193" s="287"/>
      <c r="F193" s="310" t="s">
        <v>1711</v>
      </c>
      <c r="G193" s="287"/>
      <c r="H193" s="287" t="s">
        <v>1802</v>
      </c>
      <c r="I193" s="287" t="s">
        <v>1740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1803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1804</v>
      </c>
      <c r="D200" s="351"/>
      <c r="E200" s="351"/>
      <c r="F200" s="351" t="s">
        <v>1805</v>
      </c>
      <c r="G200" s="352"/>
      <c r="H200" s="351" t="s">
        <v>1806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1796</v>
      </c>
      <c r="D202" s="287"/>
      <c r="E202" s="287"/>
      <c r="F202" s="310" t="s">
        <v>44</v>
      </c>
      <c r="G202" s="287"/>
      <c r="H202" s="287" t="s">
        <v>1807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45</v>
      </c>
      <c r="G203" s="287"/>
      <c r="H203" s="287" t="s">
        <v>1808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48</v>
      </c>
      <c r="G204" s="287"/>
      <c r="H204" s="287" t="s">
        <v>1809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46</v>
      </c>
      <c r="G205" s="287"/>
      <c r="H205" s="287" t="s">
        <v>1810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47</v>
      </c>
      <c r="G206" s="287"/>
      <c r="H206" s="287" t="s">
        <v>1811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1752</v>
      </c>
      <c r="D208" s="287"/>
      <c r="E208" s="287"/>
      <c r="F208" s="310" t="s">
        <v>80</v>
      </c>
      <c r="G208" s="287"/>
      <c r="H208" s="287" t="s">
        <v>1812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1647</v>
      </c>
      <c r="G209" s="287"/>
      <c r="H209" s="287" t="s">
        <v>1648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1645</v>
      </c>
      <c r="G210" s="287"/>
      <c r="H210" s="287" t="s">
        <v>1813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1649</v>
      </c>
      <c r="G211" s="348"/>
      <c r="H211" s="339" t="s">
        <v>1650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1651</v>
      </c>
      <c r="G212" s="348"/>
      <c r="H212" s="339" t="s">
        <v>1814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1776</v>
      </c>
      <c r="D214" s="287"/>
      <c r="E214" s="287"/>
      <c r="F214" s="310">
        <v>1</v>
      </c>
      <c r="G214" s="348"/>
      <c r="H214" s="339" t="s">
        <v>1815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1816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1817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1818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Plíva, Lubomír</dc:creator>
  <cp:lastModifiedBy>Plíva, Lubomír</cp:lastModifiedBy>
  <dcterms:created xsi:type="dcterms:W3CDTF">2022-01-28T14:20:35Z</dcterms:created>
  <dcterms:modified xsi:type="dcterms:W3CDTF">2022-01-28T14:20:54Z</dcterms:modified>
</cp:coreProperties>
</file>